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3035" yWindow="105" windowWidth="15510" windowHeight="14670"/>
  </bookViews>
  <sheets>
    <sheet name="Typical Schematic" sheetId="6" r:id="rId1"/>
    <sheet name="Power and Compensation" sheetId="1" r:id="rId2"/>
    <sheet name="UVLO" sheetId="2" r:id="rId3"/>
    <sheet name="fsw" sheetId="3" r:id="rId4"/>
    <sheet name="Rset" sheetId="4" r:id="rId5"/>
    <sheet name="Protections" sheetId="5" r:id="rId6"/>
  </sheets>
  <calcPr calcId="145621"/>
</workbook>
</file>

<file path=xl/calcChain.xml><?xml version="1.0" encoding="utf-8"?>
<calcChain xmlns="http://schemas.openxmlformats.org/spreadsheetml/2006/main">
  <c r="B26" i="1" l="1"/>
  <c r="B21" i="1"/>
  <c r="B22" i="1" s="1"/>
  <c r="B69" i="5"/>
  <c r="B40" i="5"/>
  <c r="B21" i="5"/>
  <c r="B16" i="4"/>
  <c r="B19" i="4" s="1"/>
  <c r="B14" i="4"/>
  <c r="B27" i="3"/>
  <c r="B17" i="2"/>
  <c r="B8" i="1"/>
  <c r="B9" i="1" s="1"/>
  <c r="B10" i="1" l="1"/>
  <c r="B11" i="1" s="1"/>
  <c r="B15" i="1" s="1"/>
  <c r="B16" i="1" s="1"/>
</calcChain>
</file>

<file path=xl/sharedStrings.xml><?xml version="1.0" encoding="utf-8"?>
<sst xmlns="http://schemas.openxmlformats.org/spreadsheetml/2006/main" count="97" uniqueCount="83">
  <si>
    <t>ADD5211 Calculation Spreadsheet</t>
  </si>
  <si>
    <t>V</t>
  </si>
  <si>
    <t xml:space="preserve">Iout = </t>
  </si>
  <si>
    <t>A (this is the total LED current from all 4 strings)</t>
  </si>
  <si>
    <t xml:space="preserve">fsw = </t>
  </si>
  <si>
    <t>kHz</t>
  </si>
  <si>
    <t xml:space="preserve">L = </t>
  </si>
  <si>
    <t>uH</t>
  </si>
  <si>
    <t xml:space="preserve">Ipk = </t>
  </si>
  <si>
    <t>IL (avg) =</t>
  </si>
  <si>
    <t>Duty Cycle=</t>
  </si>
  <si>
    <t xml:space="preserve">n = </t>
  </si>
  <si>
    <t>%  (this is the estimated efficiency)</t>
  </si>
  <si>
    <t>A</t>
  </si>
  <si>
    <t>Delta IL=</t>
  </si>
  <si>
    <t>(verify that the worst case duty cycle (min Vin, max Vout) does not exceed 89%)</t>
  </si>
  <si>
    <t>Min Vin =</t>
  </si>
  <si>
    <t xml:space="preserve">Max Vout = </t>
  </si>
  <si>
    <t>V  (this is the lowest Vin voltage where full operation is desired)</t>
  </si>
  <si>
    <t>V (this is the maximum Vf of the LEDs per string, plus the headroom voltage of the ADD5211 current sinks)</t>
  </si>
  <si>
    <t>CS_limit (max)=</t>
  </si>
  <si>
    <t>V (this is from Table 2 of the ADD5211 datasheet)</t>
  </si>
  <si>
    <t>CS_limit (min)=</t>
  </si>
  <si>
    <t>Rcs=</t>
  </si>
  <si>
    <t>Ohm</t>
  </si>
  <si>
    <t>IPK(cs)=</t>
  </si>
  <si>
    <t>(make sure the the inductor is rated to handle the worst case peak inductor current as protected by the Rcs value selected)</t>
  </si>
  <si>
    <t>RUVLO1=</t>
  </si>
  <si>
    <t>kOhm</t>
  </si>
  <si>
    <t>RUVLO2=</t>
  </si>
  <si>
    <t>VIN(start)=</t>
  </si>
  <si>
    <t>Rfreq=</t>
  </si>
  <si>
    <t xml:space="preserve">ILED = </t>
  </si>
  <si>
    <t>mA (this is the LED current per string)</t>
  </si>
  <si>
    <t xml:space="preserve">RSET = </t>
  </si>
  <si>
    <t>FB_REF=</t>
  </si>
  <si>
    <t>V  (this is the typical minimum voltage which will appear on the FBx pins)</t>
  </si>
  <si>
    <t>FB used =</t>
  </si>
  <si>
    <t>(this is the number of FBx pins that are used.  Choose between 1 and 4)</t>
  </si>
  <si>
    <t>Pdiss=</t>
  </si>
  <si>
    <t>mW  (this is the typical minimum power dissipation inside the ADD5211 from the current sinks).</t>
  </si>
  <si>
    <t>ROVP1=</t>
  </si>
  <si>
    <t>ROVP2=</t>
  </si>
  <si>
    <t>Vout_ovp=</t>
  </si>
  <si>
    <t>V  (choose ROVP1 so that the OVP does not trip when the worst case Vf LEDs are used)</t>
  </si>
  <si>
    <t>Vout_scp=</t>
  </si>
  <si>
    <t>V (if Vout drops below this value after soft start, then SCP protection is entered)</t>
  </si>
  <si>
    <t>FBx_LED short=</t>
  </si>
  <si>
    <t>RLSD1=</t>
  </si>
  <si>
    <t>RLSD2=</t>
  </si>
  <si>
    <t>V (if a FBx pin reaches this voltage, then LED short protection is entered)</t>
  </si>
  <si>
    <t>-------------------------------------------------------------------------------------------------------</t>
  </si>
  <si>
    <t xml:space="preserve">fRHP = </t>
  </si>
  <si>
    <t>fc=</t>
  </si>
  <si>
    <t>Rc=</t>
  </si>
  <si>
    <t>ohms (100 ohms for Rc works very well for a broad range of parameters)</t>
  </si>
  <si>
    <t>Rramp=</t>
  </si>
  <si>
    <t>kOhm (6.81 k for Rramp works very well for a broad range of parameters)</t>
  </si>
  <si>
    <t>Ccomp=</t>
  </si>
  <si>
    <t>Cout</t>
  </si>
  <si>
    <t>uF</t>
  </si>
  <si>
    <t>uF (use max Iout of 800mA)</t>
  </si>
  <si>
    <t>These values may need to be further refined to ensure that operation is stable over all conditions and tolerances.</t>
  </si>
  <si>
    <t>For best stability, check that the cross over frequency is not in excess of this</t>
  </si>
  <si>
    <t>Rramp (kohm)</t>
  </si>
  <si>
    <t>Rc (ohm)</t>
  </si>
  <si>
    <t>Cc (uF)</t>
  </si>
  <si>
    <t>For some additional good starting points, you can try these values:</t>
  </si>
  <si>
    <t xml:space="preserve">This Rramp, Rc, and Ccomp will give you starting points for your compensation design.  </t>
  </si>
  <si>
    <t>L (uH)</t>
  </si>
  <si>
    <t>Fsw (kHz)</t>
  </si>
  <si>
    <t>Cout (uF)</t>
  </si>
  <si>
    <t>Vout (V)</t>
  </si>
  <si>
    <t>Vin (V)</t>
  </si>
  <si>
    <t>Disclaimer:</t>
  </si>
  <si>
    <t xml:space="preserve">PCB layout variances, and nonlinearities preclude absolute accuracy guarantees.  </t>
  </si>
  <si>
    <t xml:space="preserve">It is provided "AS IS" and all responsibility for the actual design performance </t>
  </si>
  <si>
    <t xml:space="preserve">and verification is born by the user.  ADI disclaims any liability for damages </t>
  </si>
  <si>
    <t>Although ADI has made substantial effort to ensure these calculations and recommendations</t>
  </si>
  <si>
    <t xml:space="preserve">provide accurate results, the complexity, estimates used, component tolerences, </t>
  </si>
  <si>
    <t>of any kind resulting from the use of this tool.</t>
  </si>
  <si>
    <t>Rev 0</t>
  </si>
  <si>
    <t>Intial Rev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</si>
</sst>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2" fontId="0" fillId="0" borderId="0" xfId="0" applyNumberFormat="1"/>
    <xf numFmtId="164" fontId="0" fillId="0" borderId="0" xfId="0" applyNumberFormat="1"/>
    <xf numFmtId="1" fontId="0" fillId="0" borderId="0" xfId="0" applyNumberFormat="1"/>
    <xf numFmtId="0" fontId="0" fillId="0" borderId="0" xfId="0" quotePrefix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1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emf"/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emf"/><Relationship Id="rId2" Type="http://schemas.openxmlformats.org/officeDocument/2006/relationships/image" Target="../media/image7.emf"/><Relationship Id="rId1" Type="http://schemas.openxmlformats.org/officeDocument/2006/relationships/image" Target="../media/image6.emf"/><Relationship Id="rId4" Type="http://schemas.openxmlformats.org/officeDocument/2006/relationships/image" Target="../media/image9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428625</xdr:colOff>
      <xdr:row>9</xdr:row>
      <xdr:rowOff>95250</xdr:rowOff>
    </xdr:from>
    <xdr:to>
      <xdr:col>8</xdr:col>
      <xdr:colOff>272974</xdr:colOff>
      <xdr:row>28</xdr:row>
      <xdr:rowOff>114300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809750"/>
          <a:ext cx="4692574" cy="3638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180975</xdr:rowOff>
    </xdr:from>
    <xdr:to>
      <xdr:col>5</xdr:col>
      <xdr:colOff>409575</xdr:colOff>
      <xdr:row>12</xdr:row>
      <xdr:rowOff>161925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80975"/>
          <a:ext cx="3457575" cy="2266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76200</xdr:colOff>
      <xdr:row>18</xdr:row>
      <xdr:rowOff>123826</xdr:rowOff>
    </xdr:from>
    <xdr:to>
      <xdr:col>5</xdr:col>
      <xdr:colOff>295699</xdr:colOff>
      <xdr:row>25</xdr:row>
      <xdr:rowOff>142875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552826"/>
          <a:ext cx="3267499" cy="13525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179563</xdr:colOff>
      <xdr:row>1</xdr:row>
      <xdr:rowOff>19049</xdr:rowOff>
    </xdr:from>
    <xdr:to>
      <xdr:col>6</xdr:col>
      <xdr:colOff>219075</xdr:colOff>
      <xdr:row>23</xdr:row>
      <xdr:rowOff>28574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9563" y="209549"/>
          <a:ext cx="3697112" cy="420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6</xdr:col>
      <xdr:colOff>439149</xdr:colOff>
      <xdr:row>11</xdr:row>
      <xdr:rowOff>9525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4096748" cy="2105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123825</xdr:rowOff>
    </xdr:from>
    <xdr:to>
      <xdr:col>5</xdr:col>
      <xdr:colOff>76200</xdr:colOff>
      <xdr:row>17</xdr:row>
      <xdr:rowOff>34879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23825"/>
          <a:ext cx="3267075" cy="31495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95250</xdr:colOff>
      <xdr:row>23</xdr:row>
      <xdr:rowOff>28575</xdr:rowOff>
    </xdr:from>
    <xdr:to>
      <xdr:col>5</xdr:col>
      <xdr:colOff>209550</xdr:colOff>
      <xdr:row>38</xdr:row>
      <xdr:rowOff>78902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4410075"/>
          <a:ext cx="3343275" cy="29078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19050</xdr:colOff>
      <xdr:row>42</xdr:row>
      <xdr:rowOff>180975</xdr:rowOff>
    </xdr:from>
    <xdr:to>
      <xdr:col>5</xdr:col>
      <xdr:colOff>161924</xdr:colOff>
      <xdr:row>58</xdr:row>
      <xdr:rowOff>87540</xdr:rowOff>
    </xdr:to>
    <xdr:pic>
      <xdr:nvPicPr>
        <xdr:cNvPr id="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8181975"/>
          <a:ext cx="3371849" cy="2954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58</xdr:row>
      <xdr:rowOff>171450</xdr:rowOff>
    </xdr:from>
    <xdr:to>
      <xdr:col>5</xdr:col>
      <xdr:colOff>160308</xdr:colOff>
      <xdr:row>64</xdr:row>
      <xdr:rowOff>142875</xdr:rowOff>
    </xdr:to>
    <xdr:pic>
      <xdr:nvPicPr>
        <xdr:cNvPr id="5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220450"/>
          <a:ext cx="3389283" cy="1114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"/>
  <sheetViews>
    <sheetView tabSelected="1" workbookViewId="0">
      <selection activeCell="C9" sqref="C9"/>
    </sheetView>
  </sheetViews>
  <sheetFormatPr defaultRowHeight="15" x14ac:dyDescent="0.25"/>
  <cols>
    <col min="2" max="2" width="8.7109375" customWidth="1"/>
  </cols>
  <sheetData>
    <row r="1" spans="1:1" x14ac:dyDescent="0.25">
      <c r="A1" t="s">
        <v>0</v>
      </c>
    </row>
    <row r="2" spans="1:1" x14ac:dyDescent="0.25">
      <c r="A2" t="s">
        <v>74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80</v>
      </c>
    </row>
    <row r="32" spans="1:3" x14ac:dyDescent="0.25">
      <c r="A32" t="s">
        <v>81</v>
      </c>
      <c r="B32" s="7">
        <v>41704</v>
      </c>
      <c r="C32" t="s">
        <v>82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workbookViewId="0">
      <selection activeCell="G16" sqref="G16"/>
    </sheetView>
  </sheetViews>
  <sheetFormatPr defaultRowHeight="15" x14ac:dyDescent="0.25"/>
  <cols>
    <col min="1" max="1" width="15.5703125" customWidth="1"/>
    <col min="6" max="6" width="13.42578125" customWidth="1"/>
  </cols>
  <sheetData>
    <row r="1" spans="1:3" x14ac:dyDescent="0.25">
      <c r="A1" t="s">
        <v>16</v>
      </c>
      <c r="B1">
        <v>12</v>
      </c>
      <c r="C1" t="s">
        <v>18</v>
      </c>
    </row>
    <row r="2" spans="1:3" x14ac:dyDescent="0.25">
      <c r="A2" t="s">
        <v>17</v>
      </c>
      <c r="B2">
        <v>48</v>
      </c>
      <c r="C2" t="s">
        <v>19</v>
      </c>
    </row>
    <row r="3" spans="1:3" x14ac:dyDescent="0.25">
      <c r="A3" t="s">
        <v>2</v>
      </c>
      <c r="B3">
        <v>0.4</v>
      </c>
      <c r="C3" t="s">
        <v>3</v>
      </c>
    </row>
    <row r="4" spans="1:3" x14ac:dyDescent="0.25">
      <c r="A4" t="s">
        <v>4</v>
      </c>
      <c r="B4">
        <v>370</v>
      </c>
      <c r="C4" t="s">
        <v>5</v>
      </c>
    </row>
    <row r="5" spans="1:3" x14ac:dyDescent="0.25">
      <c r="A5" t="s">
        <v>6</v>
      </c>
      <c r="B5">
        <v>33</v>
      </c>
      <c r="C5" t="s">
        <v>7</v>
      </c>
    </row>
    <row r="6" spans="1:3" x14ac:dyDescent="0.25">
      <c r="A6" t="s">
        <v>11</v>
      </c>
      <c r="B6">
        <v>85</v>
      </c>
      <c r="C6" t="s">
        <v>12</v>
      </c>
    </row>
    <row r="8" spans="1:3" x14ac:dyDescent="0.25">
      <c r="A8" t="s">
        <v>10</v>
      </c>
      <c r="B8" s="1">
        <f>(B2-B1)/B2</f>
        <v>0.75</v>
      </c>
      <c r="C8" t="s">
        <v>15</v>
      </c>
    </row>
    <row r="9" spans="1:3" x14ac:dyDescent="0.25">
      <c r="A9" t="s">
        <v>9</v>
      </c>
      <c r="B9" s="1">
        <f>B3/(B6/100*(1-B8))</f>
        <v>1.8823529411764708</v>
      </c>
      <c r="C9" t="s">
        <v>13</v>
      </c>
    </row>
    <row r="10" spans="1:3" x14ac:dyDescent="0.25">
      <c r="A10" t="s">
        <v>14</v>
      </c>
      <c r="B10" s="1">
        <f>B1*B8/(B5*0.000001*B4*1000)</f>
        <v>0.7371007371007372</v>
      </c>
      <c r="C10" t="s">
        <v>13</v>
      </c>
    </row>
    <row r="11" spans="1:3" x14ac:dyDescent="0.25">
      <c r="A11" t="s">
        <v>8</v>
      </c>
      <c r="B11" s="1">
        <f>B9+B10/2</f>
        <v>2.2509033097268394</v>
      </c>
      <c r="C11" t="s">
        <v>13</v>
      </c>
    </row>
    <row r="13" spans="1:3" x14ac:dyDescent="0.25">
      <c r="A13" t="s">
        <v>22</v>
      </c>
      <c r="B13">
        <v>0.27500000000000002</v>
      </c>
      <c r="C13" t="s">
        <v>21</v>
      </c>
    </row>
    <row r="14" spans="1:3" x14ac:dyDescent="0.25">
      <c r="A14" t="s">
        <v>20</v>
      </c>
      <c r="B14">
        <v>0.4</v>
      </c>
      <c r="C14" t="s">
        <v>21</v>
      </c>
    </row>
    <row r="15" spans="1:3" x14ac:dyDescent="0.25">
      <c r="A15" t="s">
        <v>23</v>
      </c>
      <c r="B15">
        <f>B13/B11</f>
        <v>0.12217317323744703</v>
      </c>
      <c r="C15" t="s">
        <v>24</v>
      </c>
    </row>
    <row r="16" spans="1:3" x14ac:dyDescent="0.25">
      <c r="A16" t="s">
        <v>25</v>
      </c>
      <c r="B16">
        <f>B14/B15</f>
        <v>3.2740411777844933</v>
      </c>
      <c r="C16" t="s">
        <v>26</v>
      </c>
    </row>
    <row r="18" spans="1:8" x14ac:dyDescent="0.25">
      <c r="A18" s="4" t="s">
        <v>51</v>
      </c>
    </row>
    <row r="19" spans="1:8" x14ac:dyDescent="0.25">
      <c r="A19" t="s">
        <v>59</v>
      </c>
      <c r="B19">
        <v>10</v>
      </c>
      <c r="C19" t="s">
        <v>60</v>
      </c>
    </row>
    <row r="21" spans="1:8" x14ac:dyDescent="0.25">
      <c r="A21" t="s">
        <v>52</v>
      </c>
      <c r="B21" s="3">
        <f>B2/(2*3.14159*B5*0.000001*B3)*(B1/B2)^2*0.001</f>
        <v>36.171608528281425</v>
      </c>
      <c r="C21" t="s">
        <v>5</v>
      </c>
    </row>
    <row r="22" spans="1:8" x14ac:dyDescent="0.25">
      <c r="A22" t="s">
        <v>53</v>
      </c>
      <c r="B22" s="2">
        <f>MIN(B21/5, B4/10)</f>
        <v>7.234321705656285</v>
      </c>
      <c r="C22" t="s">
        <v>5</v>
      </c>
      <c r="D22" t="s">
        <v>63</v>
      </c>
    </row>
    <row r="24" spans="1:8" x14ac:dyDescent="0.25">
      <c r="A24" t="s">
        <v>56</v>
      </c>
      <c r="B24">
        <v>6.81</v>
      </c>
      <c r="C24" t="s">
        <v>57</v>
      </c>
    </row>
    <row r="25" spans="1:8" x14ac:dyDescent="0.25">
      <c r="A25" t="s">
        <v>54</v>
      </c>
      <c r="B25">
        <v>100</v>
      </c>
      <c r="C25" t="s">
        <v>55</v>
      </c>
    </row>
    <row r="26" spans="1:8" x14ac:dyDescent="0.25">
      <c r="A26" t="s">
        <v>58</v>
      </c>
      <c r="B26">
        <f>B2*B19/(2*B25*0.8)</f>
        <v>3</v>
      </c>
      <c r="C26" t="s">
        <v>61</v>
      </c>
    </row>
    <row r="28" spans="1:8" x14ac:dyDescent="0.25">
      <c r="A28" t="s">
        <v>68</v>
      </c>
    </row>
    <row r="29" spans="1:8" x14ac:dyDescent="0.25">
      <c r="A29" t="s">
        <v>62</v>
      </c>
    </row>
    <row r="30" spans="1:8" x14ac:dyDescent="0.25">
      <c r="A30" t="s">
        <v>67</v>
      </c>
    </row>
    <row r="32" spans="1:8" x14ac:dyDescent="0.25">
      <c r="A32" s="6" t="s">
        <v>73</v>
      </c>
      <c r="B32" s="6" t="s">
        <v>72</v>
      </c>
      <c r="C32" s="6" t="s">
        <v>69</v>
      </c>
      <c r="D32" s="6" t="s">
        <v>70</v>
      </c>
      <c r="E32" s="6" t="s">
        <v>71</v>
      </c>
      <c r="F32" s="6" t="s">
        <v>64</v>
      </c>
      <c r="G32" s="6" t="s">
        <v>65</v>
      </c>
      <c r="H32" s="6" t="s">
        <v>66</v>
      </c>
    </row>
    <row r="33" spans="1:8" x14ac:dyDescent="0.25">
      <c r="A33" s="5">
        <v>12</v>
      </c>
      <c r="B33" s="5">
        <v>48</v>
      </c>
      <c r="C33" s="5">
        <v>33</v>
      </c>
      <c r="D33" s="5">
        <v>370</v>
      </c>
      <c r="E33" s="5">
        <v>10</v>
      </c>
      <c r="F33" s="5">
        <v>6.81</v>
      </c>
      <c r="G33" s="5">
        <v>100</v>
      </c>
      <c r="H33" s="5">
        <v>2.2000000000000002</v>
      </c>
    </row>
    <row r="34" spans="1:8" x14ac:dyDescent="0.25">
      <c r="A34" s="5">
        <v>12</v>
      </c>
      <c r="B34" s="5">
        <v>48</v>
      </c>
      <c r="C34" s="5">
        <v>22</v>
      </c>
      <c r="D34" s="5">
        <v>1000</v>
      </c>
      <c r="E34" s="5">
        <v>4.7</v>
      </c>
      <c r="F34" s="5">
        <v>6.81</v>
      </c>
      <c r="G34" s="5">
        <v>100</v>
      </c>
      <c r="H34" s="5">
        <v>1.2</v>
      </c>
    </row>
    <row r="35" spans="1:8" x14ac:dyDescent="0.25">
      <c r="A35" s="5">
        <v>12</v>
      </c>
      <c r="B35" s="5">
        <v>30</v>
      </c>
      <c r="C35" s="5">
        <v>33</v>
      </c>
      <c r="D35" s="5">
        <v>370</v>
      </c>
      <c r="E35" s="5">
        <v>10</v>
      </c>
      <c r="F35" s="5">
        <v>6.81</v>
      </c>
      <c r="G35" s="5">
        <v>100</v>
      </c>
      <c r="H35" s="5">
        <v>0.85</v>
      </c>
    </row>
    <row r="36" spans="1:8" x14ac:dyDescent="0.25">
      <c r="A36" s="5">
        <v>12</v>
      </c>
      <c r="B36" s="5">
        <v>30</v>
      </c>
      <c r="C36" s="5">
        <v>22</v>
      </c>
      <c r="D36" s="5">
        <v>1000</v>
      </c>
      <c r="E36" s="5">
        <v>4.7</v>
      </c>
      <c r="F36" s="5">
        <v>6.81</v>
      </c>
      <c r="G36" s="5">
        <v>100</v>
      </c>
      <c r="H36" s="5">
        <v>0.5</v>
      </c>
    </row>
    <row r="37" spans="1:8" x14ac:dyDescent="0.25">
      <c r="A37" s="5">
        <v>24</v>
      </c>
      <c r="B37" s="5">
        <v>60</v>
      </c>
      <c r="C37" s="5">
        <v>33</v>
      </c>
      <c r="D37" s="5">
        <v>370</v>
      </c>
      <c r="E37" s="5">
        <v>10</v>
      </c>
      <c r="F37" s="5">
        <v>6.81</v>
      </c>
      <c r="G37" s="5">
        <v>100</v>
      </c>
      <c r="H37" s="5">
        <v>1</v>
      </c>
    </row>
    <row r="38" spans="1:8" x14ac:dyDescent="0.25">
      <c r="A38" s="5">
        <v>24</v>
      </c>
      <c r="B38" s="5">
        <v>60</v>
      </c>
      <c r="C38" s="5">
        <v>22</v>
      </c>
      <c r="D38" s="5">
        <v>1000</v>
      </c>
      <c r="E38" s="5">
        <v>4.7</v>
      </c>
      <c r="F38" s="5">
        <v>6.81</v>
      </c>
      <c r="G38" s="5">
        <v>100</v>
      </c>
      <c r="H38" s="5">
        <v>0.6</v>
      </c>
    </row>
    <row r="39" spans="1:8" x14ac:dyDescent="0.25">
      <c r="A39" s="5">
        <v>24</v>
      </c>
      <c r="B39" s="5">
        <v>42</v>
      </c>
      <c r="C39" s="5">
        <v>33</v>
      </c>
      <c r="D39" s="5">
        <v>370</v>
      </c>
      <c r="E39" s="5">
        <v>10</v>
      </c>
      <c r="F39" s="5">
        <v>6.81</v>
      </c>
      <c r="G39" s="5">
        <v>100</v>
      </c>
      <c r="H39" s="5">
        <v>0.6</v>
      </c>
    </row>
    <row r="40" spans="1:8" x14ac:dyDescent="0.25">
      <c r="A40" s="5">
        <v>24</v>
      </c>
      <c r="B40" s="5">
        <v>42</v>
      </c>
      <c r="C40" s="5">
        <v>22</v>
      </c>
      <c r="D40" s="5">
        <v>1000</v>
      </c>
      <c r="E40" s="5">
        <v>4.7</v>
      </c>
      <c r="F40" s="5">
        <v>6.81</v>
      </c>
      <c r="G40" s="5">
        <v>100</v>
      </c>
      <c r="H40" s="5">
        <v>0.35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5:C17"/>
  <sheetViews>
    <sheetView workbookViewId="0">
      <selection activeCell="G29" sqref="G29"/>
    </sheetView>
  </sheetViews>
  <sheetFormatPr defaultRowHeight="15" x14ac:dyDescent="0.25"/>
  <sheetData>
    <row r="15" spans="1:3" x14ac:dyDescent="0.25">
      <c r="A15" t="s">
        <v>27</v>
      </c>
      <c r="B15">
        <v>100</v>
      </c>
      <c r="C15" t="s">
        <v>28</v>
      </c>
    </row>
    <row r="16" spans="1:3" x14ac:dyDescent="0.25">
      <c r="A16" t="s">
        <v>29</v>
      </c>
      <c r="B16">
        <v>30</v>
      </c>
      <c r="C16" t="s">
        <v>28</v>
      </c>
    </row>
    <row r="17" spans="1:3" x14ac:dyDescent="0.25">
      <c r="A17" t="s">
        <v>30</v>
      </c>
      <c r="B17" s="2">
        <f>1.19/B16*(B16+B15)</f>
        <v>5.1566666666666663</v>
      </c>
      <c r="C17" t="s">
        <v>1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6:C27"/>
  <sheetViews>
    <sheetView workbookViewId="0">
      <selection activeCell="E28" sqref="E28"/>
    </sheetView>
  </sheetViews>
  <sheetFormatPr defaultRowHeight="15" x14ac:dyDescent="0.25"/>
  <sheetData>
    <row r="26" spans="1:3" x14ac:dyDescent="0.25">
      <c r="A26" t="s">
        <v>31</v>
      </c>
      <c r="B26">
        <v>49.9</v>
      </c>
      <c r="C26" t="s">
        <v>28</v>
      </c>
    </row>
    <row r="27" spans="1:3" x14ac:dyDescent="0.25">
      <c r="A27" t="s">
        <v>4</v>
      </c>
      <c r="B27" s="3">
        <f>19000/B26-30000/(B26^2)</f>
        <v>368.71337866112987</v>
      </c>
      <c r="C27" t="s">
        <v>5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3:C19"/>
  <sheetViews>
    <sheetView workbookViewId="0">
      <selection activeCell="B16" sqref="B16"/>
    </sheetView>
  </sheetViews>
  <sheetFormatPr defaultRowHeight="15" x14ac:dyDescent="0.25"/>
  <sheetData>
    <row r="13" spans="1:3" x14ac:dyDescent="0.25">
      <c r="A13" t="s">
        <v>32</v>
      </c>
      <c r="B13">
        <v>100</v>
      </c>
      <c r="C13" t="s">
        <v>33</v>
      </c>
    </row>
    <row r="14" spans="1:3" x14ac:dyDescent="0.25">
      <c r="A14" t="s">
        <v>34</v>
      </c>
      <c r="B14">
        <f>1500/B13</f>
        <v>15</v>
      </c>
      <c r="C14" t="s">
        <v>28</v>
      </c>
    </row>
    <row r="16" spans="1:3" x14ac:dyDescent="0.25">
      <c r="A16" t="s">
        <v>35</v>
      </c>
      <c r="B16">
        <f>0.23+0.0041*B13</f>
        <v>0.64</v>
      </c>
      <c r="C16" t="s">
        <v>36</v>
      </c>
    </row>
    <row r="18" spans="1:3" x14ac:dyDescent="0.25">
      <c r="A18" t="s">
        <v>37</v>
      </c>
      <c r="B18">
        <v>4</v>
      </c>
      <c r="C18" t="s">
        <v>38</v>
      </c>
    </row>
    <row r="19" spans="1:3" x14ac:dyDescent="0.25">
      <c r="A19" t="s">
        <v>39</v>
      </c>
      <c r="B19">
        <f>B18*B16*B13*0.001*1000</f>
        <v>256</v>
      </c>
      <c r="C19" t="s">
        <v>40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9:C69"/>
  <sheetViews>
    <sheetView workbookViewId="0">
      <selection activeCell="G66" sqref="G66"/>
    </sheetView>
  </sheetViews>
  <sheetFormatPr defaultRowHeight="15" x14ac:dyDescent="0.25"/>
  <cols>
    <col min="1" max="1" width="11.85546875" customWidth="1"/>
  </cols>
  <sheetData>
    <row r="19" spans="1:3" x14ac:dyDescent="0.25">
      <c r="A19" t="s">
        <v>41</v>
      </c>
      <c r="B19">
        <v>200</v>
      </c>
      <c r="C19" t="s">
        <v>28</v>
      </c>
    </row>
    <row r="20" spans="1:3" x14ac:dyDescent="0.25">
      <c r="A20" t="s">
        <v>42</v>
      </c>
      <c r="B20">
        <v>10</v>
      </c>
      <c r="C20" t="s">
        <v>28</v>
      </c>
    </row>
    <row r="21" spans="1:3" x14ac:dyDescent="0.25">
      <c r="A21" t="s">
        <v>43</v>
      </c>
      <c r="B21">
        <f>2.5/B20*(B20+B19)</f>
        <v>52.5</v>
      </c>
      <c r="C21" t="s">
        <v>44</v>
      </c>
    </row>
    <row r="40" spans="1:3" x14ac:dyDescent="0.25">
      <c r="A40" t="s">
        <v>45</v>
      </c>
      <c r="B40" s="2">
        <f>0.15/B20*(B20+B19)</f>
        <v>3.15</v>
      </c>
      <c r="C40" t="s">
        <v>46</v>
      </c>
    </row>
    <row r="67" spans="1:3" x14ac:dyDescent="0.25">
      <c r="A67" t="s">
        <v>48</v>
      </c>
      <c r="B67">
        <v>24</v>
      </c>
      <c r="C67" t="s">
        <v>28</v>
      </c>
    </row>
    <row r="68" spans="1:3" x14ac:dyDescent="0.25">
      <c r="A68" t="s">
        <v>49</v>
      </c>
      <c r="B68">
        <v>4.7</v>
      </c>
      <c r="C68" t="s">
        <v>28</v>
      </c>
    </row>
    <row r="69" spans="1:3" x14ac:dyDescent="0.25">
      <c r="A69" t="s">
        <v>47</v>
      </c>
      <c r="B69" s="2">
        <f>10*3.3/(B67+B68)*B68</f>
        <v>5.4041811846689907</v>
      </c>
      <c r="C69" t="s">
        <v>50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Typical Schematic</vt:lpstr>
      <vt:lpstr>Power and Compensation</vt:lpstr>
      <vt:lpstr>UVLO</vt:lpstr>
      <vt:lpstr>fsw</vt:lpstr>
      <vt:lpstr>Rset</vt:lpstr>
      <vt:lpstr>Protections</vt:lpstr>
    </vt:vector>
  </TitlesOfParts>
  <Company>Analog Devices,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Kraft, Jon</dc:creator>
  <cp:lastModifiedBy>Kraft, Jon</cp:lastModifiedBy>
  <dcterms:created xsi:type="dcterms:W3CDTF">2014-03-06T17:04:32Z</dcterms:created>
  <dcterms:modified xsi:type="dcterms:W3CDTF">2014-03-06T21:18:11Z</dcterms:modified>
</cp:coreProperties>
</file>