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log-my.sharepoint.com/personal/stephan_plaschke_analog_com/Documents/Documents/Trinamic/TMC4361/"/>
    </mc:Choice>
  </mc:AlternateContent>
  <xr:revisionPtr revIDLastSave="28" documentId="8_{9A5A94F0-4D36-4BE4-9E0F-D906FB157DA9}" xr6:coauthVersionLast="47" xr6:coauthVersionMax="47" xr10:uidLastSave="{1505F2FC-B005-4E01-8971-50565BB6594B}"/>
  <bookViews>
    <workbookView xWindow="-67320" yWindow="9330" windowWidth="29040" windowHeight="15720" activeTab="1" xr2:uid="{8D890DB4-B42F-448B-8702-B66781AB5A13}"/>
  </bookViews>
  <sheets>
    <sheet name="TMC43xx" sheetId="1" r:id="rId1"/>
    <sheet name="Revision Histo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7" i="1" s="1"/>
  <c r="C38" i="1" s="1"/>
  <c r="C29" i="1"/>
  <c r="C31" i="1" s="1"/>
  <c r="C22" i="1"/>
  <c r="C23" i="1" s="1"/>
  <c r="C15" i="1"/>
  <c r="C17" i="1" s="1"/>
  <c r="C24" i="1" l="1"/>
  <c r="C16" i="1"/>
  <c r="C30" i="1"/>
  <c r="C33" i="1" l="1"/>
  <c r="C34" i="1" s="1"/>
  <c r="C19" i="1"/>
  <c r="C20" i="1" s="1"/>
  <c r="C27" i="1" l="1"/>
  <c r="C26" i="1" s="1"/>
</calcChain>
</file>

<file path=xl/sharedStrings.xml><?xml version="1.0" encoding="utf-8"?>
<sst xmlns="http://schemas.openxmlformats.org/spreadsheetml/2006/main" count="85" uniqueCount="64">
  <si>
    <t>File :</t>
  </si>
  <si>
    <t>THIS CODE AND INFORMATION IS PROVIDED "AS IS" WITHOUT WARRANTY OF ANY  KIND, EITHER EXPRESSED OR IMPLIED.</t>
  </si>
  <si>
    <t>Date</t>
  </si>
  <si>
    <t>Author</t>
  </si>
  <si>
    <t>Comment</t>
  </si>
  <si>
    <t>SP</t>
  </si>
  <si>
    <t>S-Shape Ramp calculation</t>
    <phoneticPr fontId="0"/>
  </si>
  <si>
    <t>Remarks:</t>
  </si>
  <si>
    <t>Total Steps=</t>
  </si>
  <si>
    <t>p</t>
  </si>
  <si>
    <t>VMAX=</t>
    <phoneticPr fontId="0"/>
  </si>
  <si>
    <t>pps</t>
  </si>
  <si>
    <t>AMAX=</t>
    <phoneticPr fontId="0"/>
  </si>
  <si>
    <t>pps²</t>
  </si>
  <si>
    <t>DMAX=</t>
    <phoneticPr fontId="0"/>
  </si>
  <si>
    <t>BOW1=</t>
    <phoneticPr fontId="0"/>
  </si>
  <si>
    <t>pps³</t>
  </si>
  <si>
    <t>BOW2=</t>
    <phoneticPr fontId="0"/>
  </si>
  <si>
    <t>BOW3=</t>
    <phoneticPr fontId="0"/>
  </si>
  <si>
    <t>BOW4=</t>
    <phoneticPr fontId="0"/>
  </si>
  <si>
    <t>phaseB1</t>
    <phoneticPr fontId="0"/>
  </si>
  <si>
    <t>t1=</t>
    <phoneticPr fontId="0"/>
  </si>
  <si>
    <t>sec</t>
  </si>
  <si>
    <t>V1=</t>
    <phoneticPr fontId="0"/>
  </si>
  <si>
    <t>S1=</t>
  </si>
  <si>
    <t>Version</t>
  </si>
  <si>
    <t>phaseB12</t>
    <phoneticPr fontId="0"/>
  </si>
  <si>
    <t>t12=</t>
    <phoneticPr fontId="0"/>
  </si>
  <si>
    <t>v1.0</t>
  </si>
  <si>
    <t>2017-06-06</t>
  </si>
  <si>
    <t>HS</t>
  </si>
  <si>
    <t>Initial version</t>
  </si>
  <si>
    <t>S12=</t>
  </si>
  <si>
    <t>v1.1</t>
    <phoneticPr fontId="0"/>
  </si>
  <si>
    <t>2024-02-01</t>
    <phoneticPr fontId="0"/>
  </si>
  <si>
    <t>TO</t>
    <phoneticPr fontId="0"/>
  </si>
  <si>
    <t>Test version</t>
    <phoneticPr fontId="0"/>
  </si>
  <si>
    <t>phaseB2</t>
    <phoneticPr fontId="0"/>
  </si>
  <si>
    <t>t2=</t>
    <phoneticPr fontId="0"/>
  </si>
  <si>
    <t>V2=</t>
  </si>
  <si>
    <t>S2=</t>
  </si>
  <si>
    <t>phaseB23</t>
    <phoneticPr fontId="0"/>
  </si>
  <si>
    <t>t23=</t>
    <phoneticPr fontId="0"/>
  </si>
  <si>
    <t>S23=</t>
  </si>
  <si>
    <t>phaseB3</t>
    <phoneticPr fontId="0"/>
  </si>
  <si>
    <t>t3=</t>
    <phoneticPr fontId="0"/>
  </si>
  <si>
    <t>V3=</t>
    <phoneticPr fontId="0"/>
  </si>
  <si>
    <t>S3=</t>
  </si>
  <si>
    <t>phaseB34</t>
    <phoneticPr fontId="0"/>
  </si>
  <si>
    <t>t34=</t>
    <phoneticPr fontId="0"/>
  </si>
  <si>
    <t>S34=</t>
  </si>
  <si>
    <t>phase B4</t>
    <phoneticPr fontId="0"/>
  </si>
  <si>
    <t>t4=</t>
    <phoneticPr fontId="0"/>
  </si>
  <si>
    <t>V4=</t>
  </si>
  <si>
    <t>S4=</t>
  </si>
  <si>
    <t>v2.0</t>
  </si>
  <si>
    <t>2) All  values are positive</t>
  </si>
  <si>
    <t>3) In case negative values have to be set, please use positve values and convert manually</t>
  </si>
  <si>
    <t>4) The values are correct as long as every ramp stage 1…7 is executed!</t>
  </si>
  <si>
    <r>
      <t xml:space="preserve">5) In case not every ramp stage is used, the time values for the affected ramp stage will be negative --&gt; </t>
    </r>
    <r>
      <rPr>
        <sz val="11"/>
        <rFont val="Aptos Narrow"/>
        <family val="2"/>
        <scheme val="minor"/>
      </rPr>
      <t>marked red</t>
    </r>
  </si>
  <si>
    <t>Remarks Update, Test version deleted, input cells marked green</t>
  </si>
  <si>
    <t xml:space="preserve">1) Input cells are marked green </t>
  </si>
  <si>
    <t>2025-01-10</t>
  </si>
  <si>
    <t>Sramp_Calcs_TMC43xx.xlsx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</si>
</sst>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u/>
      <sz val="11"/>
      <color theme="1"/>
      <name val="Aptos Narrow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Aptos Narrow"/>
      <family val="3"/>
      <charset val="128"/>
      <scheme val="minor"/>
    </font>
    <font>
      <b/>
      <i/>
      <sz val="12"/>
      <color indexed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/>
    </xf>
    <xf numFmtId="0" fontId="2" fillId="0" borderId="0" xfId="0" applyFont="1"/>
    <xf numFmtId="0" fontId="7" fillId="0" borderId="0" xfId="0" applyFont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29210</xdr:colOff>
      <xdr:row>14</xdr:row>
      <xdr:rowOff>15875</xdr:rowOff>
    </xdr:from>
    <xdr:to>
      <xdr:col>12</xdr:col>
      <xdr:colOff>222276</xdr:colOff>
      <xdr:row>30</xdr:row>
      <xdr:rowOff>121920</xdr:rowOff>
    </xdr:to>
    <xdr:pic>
      <xdr:nvPicPr>
        <xdr:cNvPr id="2" name="Grafik 1" descr="image001">
          <a:extLst>
            <a:ext uri="{FF2B5EF4-FFF2-40B4-BE49-F238E27FC236}">
              <a16:creationId xmlns:a16="http://schemas.microsoft.com/office/drawing/2014/main" id="{16AA25E5-B9AF-45AE-B014-BAD6EE66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190" y="2804795"/>
          <a:ext cx="4460266" cy="315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C950-3731-4E2D-893C-C6477D52F4FE}">
  <dimension ref="A2:K39"/>
  <sheetViews>
    <sheetView zoomScale="85" zoomScaleNormal="85" workbookViewId="0">
      <selection activeCell="Q15" sqref="Q15"/>
    </sheetView>
  </sheetViews>
  <sheetFormatPr defaultRowHeight="14.75" x14ac:dyDescent="0.75"/>
  <cols>
    <col min="3" max="3" width="11.86328125" customWidth="1"/>
  </cols>
  <sheetData>
    <row r="2" spans="1:11" ht="15.75" x14ac:dyDescent="0.75">
      <c r="A2" s="23" t="s">
        <v>1</v>
      </c>
    </row>
    <row r="4" spans="1:11" x14ac:dyDescent="0.75">
      <c r="A4" s="4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5.5" thickBot="1" x14ac:dyDescent="0.9">
      <c r="A5" s="6"/>
      <c r="B5" s="5"/>
      <c r="C5" s="5"/>
      <c r="D5" s="5"/>
      <c r="E5" s="5"/>
      <c r="F5" t="s">
        <v>7</v>
      </c>
      <c r="G5" t="s">
        <v>61</v>
      </c>
      <c r="J5" s="5"/>
    </row>
    <row r="6" spans="1:11" ht="15.5" thickBot="1" x14ac:dyDescent="0.9">
      <c r="A6" s="5"/>
      <c r="B6" s="8" t="s">
        <v>8</v>
      </c>
      <c r="C6" s="24">
        <v>61000</v>
      </c>
      <c r="D6" s="5" t="s">
        <v>9</v>
      </c>
      <c r="E6" s="5"/>
      <c r="F6" s="5"/>
      <c r="G6" s="7" t="s">
        <v>56</v>
      </c>
      <c r="J6" s="5"/>
    </row>
    <row r="7" spans="1:11" ht="16.25" thickTop="1" thickBot="1" x14ac:dyDescent="0.9">
      <c r="A7" s="5"/>
      <c r="B7" s="8" t="s">
        <v>10</v>
      </c>
      <c r="C7" s="25">
        <v>3000</v>
      </c>
      <c r="D7" s="5" t="s">
        <v>11</v>
      </c>
      <c r="E7" s="5"/>
      <c r="F7" s="5"/>
      <c r="G7" t="s">
        <v>57</v>
      </c>
      <c r="J7" s="5"/>
    </row>
    <row r="8" spans="1:11" ht="16.25" thickTop="1" thickBot="1" x14ac:dyDescent="0.9">
      <c r="A8" s="5"/>
      <c r="B8" s="8" t="s">
        <v>12</v>
      </c>
      <c r="C8" s="25">
        <v>100</v>
      </c>
      <c r="D8" s="5" t="s">
        <v>13</v>
      </c>
      <c r="E8" s="5"/>
      <c r="F8" s="5"/>
      <c r="G8" s="9" t="s">
        <v>58</v>
      </c>
      <c r="J8" s="5"/>
    </row>
    <row r="9" spans="1:11" ht="16.25" thickTop="1" thickBot="1" x14ac:dyDescent="0.9">
      <c r="A9" s="5"/>
      <c r="B9" s="8" t="s">
        <v>14</v>
      </c>
      <c r="C9" s="25">
        <v>450</v>
      </c>
      <c r="D9" s="5" t="s">
        <v>13</v>
      </c>
      <c r="E9" s="5"/>
      <c r="F9" s="5"/>
      <c r="G9" t="s">
        <v>59</v>
      </c>
      <c r="H9" s="5"/>
      <c r="I9" s="5"/>
      <c r="J9" s="5"/>
      <c r="K9" s="5"/>
    </row>
    <row r="10" spans="1:11" ht="16.25" thickTop="1" thickBot="1" x14ac:dyDescent="0.9">
      <c r="A10" s="5"/>
      <c r="B10" s="8" t="s">
        <v>15</v>
      </c>
      <c r="C10" s="25">
        <v>300</v>
      </c>
      <c r="D10" s="5" t="s">
        <v>16</v>
      </c>
      <c r="E10" s="5"/>
      <c r="F10" s="5"/>
      <c r="G10" s="5"/>
      <c r="H10" s="5"/>
      <c r="I10" s="5"/>
      <c r="J10" s="5"/>
      <c r="K10" s="5"/>
    </row>
    <row r="11" spans="1:11" ht="16.25" thickTop="1" thickBot="1" x14ac:dyDescent="0.9">
      <c r="A11" s="5"/>
      <c r="B11" s="8" t="s">
        <v>17</v>
      </c>
      <c r="C11" s="25">
        <v>325</v>
      </c>
      <c r="D11" s="5" t="s">
        <v>16</v>
      </c>
      <c r="E11" s="5"/>
      <c r="F11" s="5"/>
      <c r="G11" s="5"/>
      <c r="H11" s="5"/>
      <c r="I11" s="5"/>
      <c r="J11" s="5"/>
      <c r="K11" s="5"/>
    </row>
    <row r="12" spans="1:11" ht="16.25" thickTop="1" thickBot="1" x14ac:dyDescent="0.9">
      <c r="A12" s="5"/>
      <c r="B12" s="8" t="s">
        <v>18</v>
      </c>
      <c r="C12" s="25">
        <v>124</v>
      </c>
      <c r="D12" s="5" t="s">
        <v>16</v>
      </c>
      <c r="E12" s="5"/>
      <c r="F12" s="5"/>
      <c r="G12" s="5"/>
      <c r="H12" s="5"/>
      <c r="I12" s="5"/>
      <c r="J12" s="5"/>
      <c r="K12" s="5"/>
    </row>
    <row r="13" spans="1:11" ht="16.25" thickTop="1" thickBot="1" x14ac:dyDescent="0.9">
      <c r="A13" s="5"/>
      <c r="B13" s="8" t="s">
        <v>19</v>
      </c>
      <c r="C13" s="26">
        <v>105</v>
      </c>
      <c r="D13" s="5" t="s">
        <v>16</v>
      </c>
      <c r="E13" s="5"/>
      <c r="F13" s="5"/>
      <c r="G13" s="5"/>
      <c r="H13" s="5"/>
      <c r="I13" s="5"/>
      <c r="J13" s="5"/>
      <c r="K13" s="5"/>
    </row>
    <row r="14" spans="1:11" x14ac:dyDescent="0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75">
      <c r="A15" s="5" t="s">
        <v>20</v>
      </c>
      <c r="B15" s="10" t="s">
        <v>21</v>
      </c>
      <c r="C15" s="11">
        <f>C8/C10</f>
        <v>0.33333333333333331</v>
      </c>
      <c r="D15" s="12" t="s">
        <v>22</v>
      </c>
      <c r="E15" s="5"/>
      <c r="F15" s="5"/>
      <c r="G15" s="5"/>
      <c r="H15" s="5"/>
      <c r="I15" s="5"/>
      <c r="J15" s="5"/>
      <c r="K15" s="5"/>
    </row>
    <row r="16" spans="1:11" x14ac:dyDescent="0.75">
      <c r="A16" s="5"/>
      <c r="B16" s="13" t="s">
        <v>23</v>
      </c>
      <c r="C16" s="5">
        <f>0.5*C10*C15*C15</f>
        <v>16.666666666666664</v>
      </c>
      <c r="D16" s="14" t="s">
        <v>11</v>
      </c>
      <c r="E16" s="5"/>
      <c r="F16" s="5"/>
      <c r="G16" s="5"/>
      <c r="H16" s="5"/>
      <c r="I16" s="5"/>
      <c r="J16" s="5"/>
      <c r="K16" s="5"/>
    </row>
    <row r="17" spans="1:11" x14ac:dyDescent="0.75">
      <c r="A17" s="5"/>
      <c r="B17" s="15" t="s">
        <v>24</v>
      </c>
      <c r="C17" s="16">
        <f>C10*C15*C15*C15/6</f>
        <v>1.8518518518518514</v>
      </c>
      <c r="D17" s="17" t="s">
        <v>9</v>
      </c>
      <c r="E17" s="5"/>
      <c r="F17" s="5"/>
      <c r="G17" s="5"/>
      <c r="H17" s="5"/>
      <c r="I17" s="5"/>
      <c r="J17" s="5"/>
    </row>
    <row r="18" spans="1:11" x14ac:dyDescent="0.75">
      <c r="A18" s="5"/>
      <c r="B18" s="8"/>
      <c r="C18" s="5"/>
      <c r="D18" s="5"/>
      <c r="E18" s="5"/>
      <c r="F18" s="5"/>
      <c r="G18" s="5"/>
      <c r="H18" s="5"/>
      <c r="I18" s="5"/>
      <c r="J18" s="5"/>
    </row>
    <row r="19" spans="1:11" x14ac:dyDescent="0.75">
      <c r="A19" s="5" t="s">
        <v>26</v>
      </c>
      <c r="B19" s="10" t="s">
        <v>27</v>
      </c>
      <c r="C19" s="11">
        <f>(C23-C16)/C8</f>
        <v>29.679487179487179</v>
      </c>
      <c r="D19" s="12" t="s">
        <v>22</v>
      </c>
      <c r="E19" s="5"/>
      <c r="F19" s="5"/>
      <c r="G19" s="5"/>
      <c r="H19" s="5"/>
      <c r="I19" s="5"/>
      <c r="J19" s="5"/>
    </row>
    <row r="20" spans="1:11" x14ac:dyDescent="0.75">
      <c r="A20" s="5"/>
      <c r="B20" s="15" t="s">
        <v>32</v>
      </c>
      <c r="C20" s="16">
        <f>C16*C19+0.5*C8*C19*C19</f>
        <v>44538.256081525309</v>
      </c>
      <c r="D20" s="17" t="s">
        <v>9</v>
      </c>
      <c r="E20" s="5"/>
      <c r="F20" s="5"/>
      <c r="G20" s="5"/>
      <c r="H20" s="5"/>
      <c r="I20" s="5"/>
      <c r="J20" s="5"/>
    </row>
    <row r="21" spans="1:11" x14ac:dyDescent="0.75">
      <c r="A21" s="5"/>
      <c r="B21" s="8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75">
      <c r="A22" s="5" t="s">
        <v>37</v>
      </c>
      <c r="B22" s="10" t="s">
        <v>38</v>
      </c>
      <c r="C22" s="11">
        <f>C8/C11</f>
        <v>0.30769230769230771</v>
      </c>
      <c r="D22" s="12" t="s">
        <v>22</v>
      </c>
      <c r="E22" s="5"/>
      <c r="F22" s="5"/>
      <c r="G22" s="5"/>
      <c r="H22" s="5"/>
      <c r="I22" s="5"/>
      <c r="J22" s="5"/>
      <c r="K22" s="5"/>
    </row>
    <row r="23" spans="1:11" x14ac:dyDescent="0.75">
      <c r="A23" s="5"/>
      <c r="B23" s="13" t="s">
        <v>39</v>
      </c>
      <c r="C23" s="5">
        <f>C7+0.5*C11*C22*C22-C8*C22</f>
        <v>2984.6153846153843</v>
      </c>
      <c r="D23" s="14" t="s">
        <v>11</v>
      </c>
      <c r="E23" s="5"/>
      <c r="F23" s="5"/>
      <c r="G23" s="5"/>
      <c r="H23" s="5"/>
      <c r="I23" s="5"/>
      <c r="J23" s="5"/>
      <c r="K23" s="5"/>
    </row>
    <row r="24" spans="1:11" x14ac:dyDescent="0.75">
      <c r="A24" s="5"/>
      <c r="B24" s="15" t="s">
        <v>40</v>
      </c>
      <c r="C24" s="16">
        <f>C23*C22+0.5*C8*C22*C22-C11/6*C22*C22*C22</f>
        <v>921.49901380670599</v>
      </c>
      <c r="D24" s="17" t="s">
        <v>9</v>
      </c>
      <c r="E24" s="5"/>
      <c r="F24" s="5"/>
      <c r="G24" s="5"/>
      <c r="H24" s="5"/>
      <c r="I24" s="5"/>
      <c r="J24" s="5"/>
      <c r="K24" s="5"/>
    </row>
    <row r="25" spans="1:11" x14ac:dyDescent="0.75">
      <c r="A25" s="5"/>
      <c r="B25" s="8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75">
      <c r="A26" s="5" t="s">
        <v>41</v>
      </c>
      <c r="B26" s="10" t="s">
        <v>42</v>
      </c>
      <c r="C26" s="11">
        <f>C27/C7</f>
        <v>-8.6931023127279636E-4</v>
      </c>
      <c r="D26" s="12" t="s">
        <v>22</v>
      </c>
      <c r="E26" s="5"/>
      <c r="F26" s="5"/>
      <c r="G26" s="5"/>
      <c r="H26" s="5"/>
      <c r="I26" s="5"/>
      <c r="J26" s="21"/>
      <c r="K26" s="5"/>
    </row>
    <row r="27" spans="1:11" x14ac:dyDescent="0.75">
      <c r="A27" s="5"/>
      <c r="B27" s="15" t="s">
        <v>43</v>
      </c>
      <c r="C27" s="16">
        <f>C6-C17-C20-C24-C31-C34-C38</f>
        <v>-2.607930693818389</v>
      </c>
      <c r="D27" s="17" t="s">
        <v>9</v>
      </c>
      <c r="E27" s="5"/>
      <c r="F27" s="5"/>
      <c r="G27" s="5"/>
      <c r="H27" s="5"/>
      <c r="I27" s="5"/>
      <c r="J27" s="5"/>
      <c r="K27" s="5"/>
    </row>
    <row r="28" spans="1:11" x14ac:dyDescent="0.75">
      <c r="A28" s="5"/>
      <c r="B28" s="8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75">
      <c r="A29" s="5" t="s">
        <v>44</v>
      </c>
      <c r="B29" s="10" t="s">
        <v>45</v>
      </c>
      <c r="C29" s="11">
        <f>C9/C12</f>
        <v>3.629032258064516</v>
      </c>
      <c r="D29" s="12" t="s">
        <v>22</v>
      </c>
      <c r="E29" s="5"/>
      <c r="F29" s="5"/>
      <c r="G29" s="5"/>
      <c r="H29" s="5"/>
      <c r="I29" s="5"/>
      <c r="J29" s="5"/>
      <c r="K29" s="5"/>
    </row>
    <row r="30" spans="1:11" x14ac:dyDescent="0.75">
      <c r="A30" s="5"/>
      <c r="B30" s="13" t="s">
        <v>46</v>
      </c>
      <c r="C30" s="5">
        <f>C7-0.5*C12*C29*C29</f>
        <v>2183.4677419354839</v>
      </c>
      <c r="D30" s="14" t="s">
        <v>11</v>
      </c>
      <c r="E30" s="5"/>
      <c r="F30" s="5"/>
      <c r="G30" s="5"/>
      <c r="H30" s="5"/>
      <c r="I30" s="5"/>
      <c r="J30" s="5"/>
      <c r="K30" s="5"/>
    </row>
    <row r="31" spans="1:11" x14ac:dyDescent="0.75">
      <c r="A31" s="5"/>
      <c r="B31" s="15" t="s">
        <v>47</v>
      </c>
      <c r="C31" s="16">
        <f>C7*C29-C12*C29*C29*C29/6</f>
        <v>9899.3561394380849</v>
      </c>
      <c r="D31" s="17" t="s">
        <v>9</v>
      </c>
      <c r="E31" s="5"/>
      <c r="F31" s="5"/>
      <c r="G31" s="5"/>
      <c r="H31" s="5"/>
      <c r="I31" s="5"/>
      <c r="J31" s="5"/>
      <c r="K31" s="5"/>
    </row>
    <row r="32" spans="1:11" x14ac:dyDescent="0.75">
      <c r="A32" s="5"/>
      <c r="B32" s="8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75">
      <c r="A33" s="5" t="s">
        <v>48</v>
      </c>
      <c r="B33" s="10" t="s">
        <v>49</v>
      </c>
      <c r="C33" s="11">
        <f>(C30-C37)/C9</f>
        <v>2.7092933947772662</v>
      </c>
      <c r="D33" s="12" t="s">
        <v>22</v>
      </c>
      <c r="E33" s="5"/>
      <c r="F33" s="5"/>
      <c r="G33" s="5"/>
      <c r="H33" s="5"/>
      <c r="I33" s="5"/>
      <c r="J33" s="5"/>
      <c r="K33" s="5"/>
    </row>
    <row r="34" spans="1:11" x14ac:dyDescent="0.75">
      <c r="A34" s="5"/>
      <c r="B34" s="15" t="s">
        <v>50</v>
      </c>
      <c r="C34" s="16">
        <f>C30*C33-0.5*C9*C33*C33</f>
        <v>4264.0938236637012</v>
      </c>
      <c r="D34" s="17" t="s">
        <v>9</v>
      </c>
      <c r="E34" s="5"/>
      <c r="F34" s="21"/>
      <c r="G34" s="5"/>
      <c r="H34" s="5"/>
      <c r="I34" s="5"/>
      <c r="J34" s="5"/>
      <c r="K34" s="5"/>
    </row>
    <row r="35" spans="1:11" x14ac:dyDescent="0.75">
      <c r="A35" s="5"/>
      <c r="B35" s="8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75">
      <c r="A36" s="5" t="s">
        <v>51</v>
      </c>
      <c r="B36" s="10" t="s">
        <v>52</v>
      </c>
      <c r="C36" s="11">
        <f>C9/C13</f>
        <v>4.2857142857142856</v>
      </c>
      <c r="D36" s="12" t="s">
        <v>22</v>
      </c>
      <c r="E36" s="5"/>
      <c r="F36" s="5"/>
      <c r="G36" s="5"/>
      <c r="H36" s="5"/>
      <c r="I36" s="5"/>
      <c r="J36" s="5"/>
      <c r="K36" s="5"/>
    </row>
    <row r="37" spans="1:11" x14ac:dyDescent="0.75">
      <c r="A37" s="5"/>
      <c r="B37" s="13" t="s">
        <v>53</v>
      </c>
      <c r="C37">
        <f>C9*C36-0.5*C13*C36*C36</f>
        <v>964.28571428571422</v>
      </c>
      <c r="D37" s="14" t="s">
        <v>11</v>
      </c>
      <c r="E37" s="5"/>
      <c r="F37" s="5"/>
      <c r="G37" s="5"/>
      <c r="H37" s="5"/>
      <c r="I37" s="5"/>
      <c r="J37" s="5"/>
      <c r="K37" s="5"/>
    </row>
    <row r="38" spans="1:11" x14ac:dyDescent="0.75">
      <c r="A38" s="5"/>
      <c r="B38" s="15" t="s">
        <v>54</v>
      </c>
      <c r="C38" s="16">
        <f>C37*C36-0.5*C9*C36*C36+C13*C36*C36*C36/6</f>
        <v>1377.5510204081631</v>
      </c>
      <c r="D38" s="17" t="s">
        <v>9</v>
      </c>
      <c r="E38" s="5"/>
      <c r="F38" s="5"/>
      <c r="G38" s="5"/>
      <c r="H38" s="5"/>
      <c r="I38" s="5"/>
      <c r="J38" s="5"/>
      <c r="K38" s="5"/>
    </row>
    <row r="39" spans="1:11" x14ac:dyDescent="0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</sheetData>
  <conditionalFormatting sqref="C15 C19 C22 C26 C33 C3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40A3-0B01-4C1E-9B02-DA04DD11F698}">
  <dimension ref="A1:F13"/>
  <sheetViews>
    <sheetView tabSelected="1" workbookViewId="0">
      <selection activeCell="M9" sqref="M9"/>
    </sheetView>
  </sheetViews>
  <sheetFormatPr defaultRowHeight="14.75" x14ac:dyDescent="0.75"/>
  <cols>
    <col min="2" max="2" width="12.5" style="30" customWidth="1"/>
    <col min="4" max="4" width="11.36328125" customWidth="1"/>
  </cols>
  <sheetData>
    <row r="1" spans="1:6" x14ac:dyDescent="0.75">
      <c r="A1" s="1" t="s">
        <v>0</v>
      </c>
      <c r="B1" s="27" t="s">
        <v>63</v>
      </c>
      <c r="F1" s="2"/>
    </row>
    <row r="2" spans="1:6" x14ac:dyDescent="0.75">
      <c r="A2" s="1"/>
      <c r="B2" s="27"/>
    </row>
    <row r="3" spans="1:6" x14ac:dyDescent="0.75">
      <c r="B3" s="28"/>
    </row>
    <row r="4" spans="1:6" x14ac:dyDescent="0.75">
      <c r="A4" s="22" t="s">
        <v>25</v>
      </c>
      <c r="B4" s="29" t="s">
        <v>2</v>
      </c>
      <c r="C4" s="22" t="s">
        <v>3</v>
      </c>
      <c r="D4" s="1" t="s">
        <v>4</v>
      </c>
    </row>
    <row r="5" spans="1:6" x14ac:dyDescent="0.75">
      <c r="A5" s="18" t="s">
        <v>28</v>
      </c>
      <c r="B5" s="19" t="s">
        <v>29</v>
      </c>
      <c r="C5" s="18" t="s">
        <v>30</v>
      </c>
      <c r="D5" t="s">
        <v>31</v>
      </c>
    </row>
    <row r="6" spans="1:6" x14ac:dyDescent="0.75">
      <c r="A6" s="18" t="s">
        <v>33</v>
      </c>
      <c r="B6" s="19" t="s">
        <v>34</v>
      </c>
      <c r="C6" s="20" t="s">
        <v>35</v>
      </c>
      <c r="D6" t="s">
        <v>36</v>
      </c>
      <c r="E6" s="18"/>
    </row>
    <row r="7" spans="1:6" x14ac:dyDescent="0.75">
      <c r="A7" s="18" t="s">
        <v>55</v>
      </c>
      <c r="B7" s="19" t="s">
        <v>62</v>
      </c>
      <c r="C7" s="18" t="s">
        <v>5</v>
      </c>
      <c r="D7" t="s">
        <v>60</v>
      </c>
    </row>
    <row r="8" spans="1:6" x14ac:dyDescent="0.75">
      <c r="A8" s="5"/>
    </row>
    <row r="9" spans="1:6" x14ac:dyDescent="0.75">
      <c r="A9" s="3"/>
    </row>
    <row r="10" spans="1:6" x14ac:dyDescent="0.75">
      <c r="A10" s="3"/>
    </row>
    <row r="11" spans="1:6" x14ac:dyDescent="0.75">
      <c r="A11" s="3"/>
    </row>
    <row r="12" spans="1:6" x14ac:dyDescent="0.75">
      <c r="A12" s="3"/>
    </row>
    <row r="13" spans="1:6" x14ac:dyDescent="0.75">
      <c r="A13" s="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a689b4-8f87-40e0-9c6f-7228de4d754a}" enabled="0" method="" siteId="{eaa689b4-8f87-40e0-9c6f-7228de4d75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TMC43xx</vt:lpstr>
      <vt:lpstr>Revision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Plaschke, Stephan</dc:creator>
  <cp:lastModifiedBy>Plaschke, Stephan</cp:lastModifiedBy>
  <dcterms:created xsi:type="dcterms:W3CDTF">2025-01-10T09:09:39Z</dcterms:created>
  <dcterms:modified xsi:type="dcterms:W3CDTF">2025-01-14T10:14:22Z</dcterms:modified>
</cp:coreProperties>
</file>