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Millan\OneDrive - Analog Devices, Inc\LTC\Automotive\2Q20\PCN\PCN_Hyundai\"/>
    </mc:Choice>
  </mc:AlternateContent>
  <xr:revisionPtr revIDLastSave="0" documentId="13_ncr:1_{EC3569C2-BBEA-4D27-B9BD-763F25026E90}" xr6:coauthVersionLast="45" xr6:coauthVersionMax="45" xr10:uidLastSave="{00000000-0000-0000-0000-000000000000}"/>
  <bookViews>
    <workbookView xWindow="-120" yWindow="-120" windowWidth="29040" windowHeight="15840" tabRatio="895" xr2:uid="{00000000-000D-0000-FFFF-FFFF00000000}"/>
  </bookViews>
  <sheets>
    <sheet name="Cover Page" sheetId="1290" r:id="rId1"/>
    <sheet name="Summary" sheetId="2" r:id="rId2"/>
    <sheet name="GR&amp;R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4" l="1"/>
  <c r="P17" i="4"/>
  <c r="P16" i="4"/>
  <c r="P15" i="4"/>
  <c r="P14" i="4"/>
  <c r="P13" i="4"/>
  <c r="P12" i="4"/>
  <c r="P11" i="4"/>
  <c r="P10" i="4"/>
  <c r="P9" i="4"/>
  <c r="C39" i="4" l="1"/>
  <c r="O19" i="4" l="1"/>
  <c r="M21" i="4" s="1"/>
  <c r="N19" i="4"/>
  <c r="M20" i="4" s="1"/>
  <c r="M19" i="4"/>
  <c r="J19" i="4"/>
  <c r="H21" i="4" s="1"/>
  <c r="I19" i="4"/>
  <c r="H20" i="4" s="1"/>
  <c r="H19" i="4"/>
  <c r="E19" i="4"/>
  <c r="C21" i="4" s="1"/>
  <c r="D19" i="4"/>
  <c r="C20" i="4" s="1"/>
  <c r="C19" i="4"/>
  <c r="R18" i="4"/>
  <c r="Q18" i="4"/>
  <c r="L18" i="4"/>
  <c r="K18" i="4"/>
  <c r="G18" i="4"/>
  <c r="F18" i="4"/>
  <c r="R17" i="4"/>
  <c r="Q17" i="4"/>
  <c r="L17" i="4"/>
  <c r="K17" i="4"/>
  <c r="G17" i="4"/>
  <c r="F17" i="4"/>
  <c r="R16" i="4"/>
  <c r="Q16" i="4"/>
  <c r="L16" i="4"/>
  <c r="K16" i="4"/>
  <c r="G16" i="4"/>
  <c r="F16" i="4"/>
  <c r="R15" i="4"/>
  <c r="Q15" i="4"/>
  <c r="L15" i="4"/>
  <c r="K15" i="4"/>
  <c r="G15" i="4"/>
  <c r="F15" i="4"/>
  <c r="R14" i="4"/>
  <c r="Q14" i="4"/>
  <c r="L14" i="4"/>
  <c r="K14" i="4"/>
  <c r="G14" i="4"/>
  <c r="F14" i="4"/>
  <c r="R13" i="4"/>
  <c r="Q13" i="4"/>
  <c r="L13" i="4"/>
  <c r="K13" i="4"/>
  <c r="G13" i="4"/>
  <c r="F13" i="4"/>
  <c r="R12" i="4"/>
  <c r="Q12" i="4"/>
  <c r="L12" i="4"/>
  <c r="K12" i="4"/>
  <c r="G12" i="4"/>
  <c r="F12" i="4"/>
  <c r="R11" i="4"/>
  <c r="Q11" i="4"/>
  <c r="L11" i="4"/>
  <c r="K11" i="4"/>
  <c r="G11" i="4"/>
  <c r="F11" i="4"/>
  <c r="R10" i="4"/>
  <c r="Q10" i="4"/>
  <c r="L10" i="4"/>
  <c r="K10" i="4"/>
  <c r="G10" i="4"/>
  <c r="F10" i="4"/>
  <c r="R9" i="4"/>
  <c r="Q9" i="4"/>
  <c r="L9" i="4"/>
  <c r="K9" i="4"/>
  <c r="G9" i="4"/>
  <c r="F9" i="4"/>
  <c r="R19" i="4" l="1"/>
  <c r="M22" i="4"/>
  <c r="M23" i="4" s="1"/>
  <c r="C22" i="4"/>
  <c r="C23" i="4" s="1"/>
  <c r="Q19" i="4"/>
  <c r="Q20" i="4" s="1"/>
  <c r="C28" i="4" s="1"/>
  <c r="G19" i="4"/>
  <c r="G20" i="4" s="1"/>
  <c r="C26" i="4" s="1"/>
  <c r="L19" i="4"/>
  <c r="L20" i="4" s="1"/>
  <c r="C27" i="4" s="1"/>
  <c r="H22" i="4"/>
  <c r="H23" i="4" s="1"/>
  <c r="F27" i="4" l="1"/>
  <c r="F26" i="4"/>
  <c r="C29" i="4"/>
  <c r="C30" i="4" s="1"/>
  <c r="J26" i="4" s="1"/>
  <c r="F28" i="4" l="1"/>
  <c r="C33" i="4"/>
  <c r="F33" i="4" l="1"/>
  <c r="F34" i="4" s="1"/>
  <c r="C34" i="4"/>
  <c r="C36" i="4" l="1"/>
  <c r="C37" i="4" s="1"/>
  <c r="C40" i="4" l="1"/>
  <c r="C42" i="4"/>
</calcChain>
</file>

<file path=xl/sharedStrings.xml><?xml version="1.0" encoding="utf-8"?>
<sst xmlns="http://schemas.openxmlformats.org/spreadsheetml/2006/main" count="146" uniqueCount="101">
  <si>
    <t>GAGE TYPE/NAME:</t>
  </si>
  <si>
    <t xml:space="preserve">CHARACTERISTIC MEASURED:   </t>
  </si>
  <si>
    <t>PART MEASURED (FOR BIAS/LINEARITY):</t>
  </si>
  <si>
    <t>PART MEASURED (FOR GR&amp;R STUDY):</t>
  </si>
  <si>
    <t>MSA DATE:</t>
  </si>
  <si>
    <t>GAGE OWNER:</t>
  </si>
  <si>
    <t>RESULT / COMMENT:</t>
  </si>
  <si>
    <t xml:space="preserve">Test Vehicle: </t>
  </si>
  <si>
    <t>Test #</t>
  </si>
  <si>
    <t>Test Name</t>
  </si>
  <si>
    <t>Result GR&amp;R (%)</t>
  </si>
  <si>
    <t>Product Upper Specification:</t>
  </si>
  <si>
    <t>Product Lower Specification:</t>
  </si>
  <si>
    <t>Test Name:</t>
  </si>
  <si>
    <t xml:space="preserve">Operator </t>
  </si>
  <si>
    <t>Sample #</t>
  </si>
  <si>
    <t>1st. Trial</t>
  </si>
  <si>
    <t>2nd. Trial</t>
  </si>
  <si>
    <t>3rd. Trial</t>
  </si>
  <si>
    <t>Average</t>
  </si>
  <si>
    <t>Range</t>
  </si>
  <si>
    <t>Part Average</t>
  </si>
  <si>
    <t>Total</t>
  </si>
  <si>
    <t>Sum</t>
  </si>
  <si>
    <t>X bar A</t>
  </si>
  <si>
    <t>X bar B</t>
  </si>
  <si>
    <t>X bar  C</t>
  </si>
  <si>
    <t xml:space="preserve"> </t>
  </si>
  <si>
    <t>RA</t>
  </si>
  <si>
    <t>Max. X bar</t>
  </si>
  <si>
    <t xml:space="preserve">UCLR = Rg.a. X  D4= </t>
  </si>
  <si>
    <t>RB</t>
  </si>
  <si>
    <t>Min. X bar</t>
  </si>
  <si>
    <t>RC</t>
  </si>
  <si>
    <t>X bar Diff.</t>
  </si>
  <si>
    <t>Rg.a.</t>
  </si>
  <si>
    <t xml:space="preserve">E.V. = </t>
  </si>
  <si>
    <t>A.V.</t>
  </si>
  <si>
    <t xml:space="preserve">E.V.% = </t>
  </si>
  <si>
    <t>A.V. %</t>
  </si>
  <si>
    <t>R&amp;R=</t>
  </si>
  <si>
    <t>Note : If AV cannot be computed by formula</t>
  </si>
  <si>
    <t>R&amp;R%=</t>
  </si>
  <si>
    <t xml:space="preserve">          Hence R &amp; R % will be equal to EV%</t>
  </si>
  <si>
    <t>Part Variation</t>
  </si>
  <si>
    <t>Total Variation</t>
  </si>
  <si>
    <t>ndc=</t>
  </si>
  <si>
    <t>For an acceptable equipment:</t>
  </si>
  <si>
    <t>R&amp;R % =&lt;30% for general application</t>
  </si>
  <si>
    <t>R&amp;R % =&lt;10% for critical application</t>
  </si>
  <si>
    <t>ndc&gt;5</t>
  </si>
  <si>
    <t xml:space="preserve">          (i.e. squareroot of a negative number)</t>
  </si>
  <si>
    <t xml:space="preserve">          it will automatically put "0"</t>
  </si>
  <si>
    <t>GAGE REPEATABILITY &amp; REPRODUCIBILITY</t>
  </si>
  <si>
    <t>TEST PARAMETER</t>
  </si>
  <si>
    <t>Yr 2020</t>
  </si>
  <si>
    <t>JOVERT CHRISTIAN SUNGA</t>
  </si>
  <si>
    <t>Tester: LTX</t>
  </si>
  <si>
    <t>IDIODE LKG @ 10V</t>
  </si>
  <si>
    <t>IIN 10V BD(BIAS) 3.3V BST 15V RUN/SS 200</t>
  </si>
  <si>
    <t>IBD (BIAS) 3.3V RUN/SS 200MV BST 15V</t>
  </si>
  <si>
    <t>IIN 10V BD(BIAS) 0V BOOST 15V MICRO</t>
  </si>
  <si>
    <t>SYNC THLD</t>
  </si>
  <si>
    <t>IIN 10V BD(BIAS)3V BOOST 15V MICRO</t>
  </si>
  <si>
    <t>IRUN/SS 2.5V BD(BIAS) 3.3V BST 15V MICRO</t>
  </si>
  <si>
    <t>IPG 5V BD(BIAS) 3.3V BST 15V MICRO</t>
  </si>
  <si>
    <t>IBD(BIAS) 3V BST 15V MICRO</t>
  </si>
  <si>
    <t>IBD(BIAS) 0V BST 15V MICRO</t>
  </si>
  <si>
    <t>VFB @ 10V</t>
  </si>
  <si>
    <t>FB BIAS CURRENT</t>
  </si>
  <si>
    <t>VFB LINE REG 4V-36V  %/V</t>
  </si>
  <si>
    <t>PG SINK CURRENT @ 400MV</t>
  </si>
  <si>
    <t>FOSC RT 29.4K</t>
  </si>
  <si>
    <t>MIN OFF TIME</t>
  </si>
  <si>
    <t>FOSC LOW RT 187K</t>
  </si>
  <si>
    <t>FOSC HIGH, RT 8.66K</t>
  </si>
  <si>
    <t>BOOST CURRENT @ 1A</t>
  </si>
  <si>
    <t>V BOOST MINIMUM @ 1A (100MV STEPS)</t>
  </si>
  <si>
    <t>CURRENT LIMIT (50MA STEPS)</t>
  </si>
  <si>
    <t>LT3685IMSE#TRPBF</t>
  </si>
  <si>
    <t>TESTER  03T88E, 02T88E, 02T88D</t>
  </si>
  <si>
    <t>GRnR Study on LT3685</t>
  </si>
  <si>
    <t>IBD(BIAS) 3V BST 15V ACTV</t>
  </si>
  <si>
    <t>EA SOURCE CURRENT @ 1V</t>
  </si>
  <si>
    <t>EA SINK CURRENT @ 1V</t>
  </si>
  <si>
    <t>PG THLD FALLING  BELOW FB (1MV STEPS)</t>
  </si>
  <si>
    <t>PG THLD RISING BELOW FB (1MV STEPS)</t>
  </si>
  <si>
    <t>PG THLD HYSTERESIS (1MV STEPS)</t>
  </si>
  <si>
    <t>VSAT @ 2A, 15V BOOST</t>
  </si>
  <si>
    <t>Remarks</t>
  </si>
  <si>
    <t>PASS</t>
  </si>
  <si>
    <t>TECHNOLOGY AND TEST SYSTEM OF</t>
  </si>
  <si>
    <t xml:space="preserve">TEST SYSTEM VARIATION IS WITHIN </t>
  </si>
  <si>
    <t>CRITERIA</t>
  </si>
  <si>
    <t>LT3685IMSE OF THE SAME PRODUCT</t>
  </si>
  <si>
    <t>Remarks:</t>
  </si>
  <si>
    <t>ALL PARAMETERS PASSED.</t>
  </si>
  <si>
    <t xml:space="preserve">             LT3680 GAGE MSA STUDY</t>
  </si>
  <si>
    <t>LT3685EDD#TRPBF</t>
  </si>
  <si>
    <t>LT3685EDD, WAS USED TO GUARANTEE</t>
  </si>
  <si>
    <t>LT3685IMSE is the same Product Technology of LT3685EDD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</si>
</sst>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"/>
    <numFmt numFmtId="166" formatCode="0.000000"/>
  </numFmts>
  <fonts count="2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12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u/>
      <sz val="18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fgColor indexed="8"/>
      </patternFill>
    </fill>
    <fill>
      <patternFill patternType="lightGray"/>
    </fill>
    <fill>
      <patternFill patternType="solid">
        <fgColor indexed="9"/>
        <bgColor indexed="9"/>
      </patternFill>
    </fill>
    <fill>
      <patternFill patternType="solid">
        <fgColor rgb="FF00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double">
        <color indexed="8"/>
      </right>
      <top style="thick">
        <color indexed="8"/>
      </top>
      <bottom style="medium">
        <color indexed="8"/>
      </bottom>
      <diagonal/>
    </border>
    <border>
      <left style="double">
        <color indexed="8"/>
      </left>
      <right/>
      <top style="thick">
        <color indexed="8"/>
      </top>
      <bottom style="medium">
        <color indexed="8"/>
      </bottom>
      <diagonal/>
    </border>
    <border>
      <left/>
      <right/>
      <top style="thick">
        <color indexed="8"/>
      </top>
      <bottom style="medium">
        <color indexed="8"/>
      </bottom>
      <diagonal/>
    </border>
    <border>
      <left/>
      <right style="double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double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double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</cellStyleXfs>
  <cellXfs count="123">
    <xf numFmtId="0" fontId="0" fillId="0" borderId="0" xfId="0"/>
    <xf numFmtId="0" fontId="0" fillId="0" borderId="0" xfId="0"/>
    <xf numFmtId="0" fontId="2" fillId="0" borderId="12" xfId="1" applyBorder="1"/>
    <xf numFmtId="0" fontId="2" fillId="0" borderId="14" xfId="1" applyBorder="1"/>
    <xf numFmtId="0" fontId="7" fillId="0" borderId="0" xfId="0" applyFont="1" applyAlignment="1">
      <alignment horizontal="center"/>
    </xf>
    <xf numFmtId="0" fontId="6" fillId="0" borderId="14" xfId="1" applyFont="1" applyBorder="1"/>
    <xf numFmtId="0" fontId="0" fillId="0" borderId="9" xfId="0" applyFont="1" applyBorder="1"/>
    <xf numFmtId="0" fontId="0" fillId="0" borderId="0" xfId="0" applyFont="1"/>
    <xf numFmtId="0" fontId="10" fillId="0" borderId="10" xfId="1" applyFont="1" applyBorder="1"/>
    <xf numFmtId="0" fontId="10" fillId="0" borderId="11" xfId="1" applyFont="1" applyBorder="1"/>
    <xf numFmtId="0" fontId="10" fillId="0" borderId="11" xfId="1" applyFont="1" applyBorder="1" applyAlignment="1">
      <alignment horizontal="center"/>
    </xf>
    <xf numFmtId="0" fontId="10" fillId="0" borderId="13" xfId="1" applyFont="1" applyBorder="1"/>
    <xf numFmtId="0" fontId="11" fillId="0" borderId="0" xfId="1" applyFont="1" applyAlignment="1">
      <alignment horizontal="center"/>
    </xf>
    <xf numFmtId="0" fontId="9" fillId="0" borderId="0" xfId="1" applyFont="1"/>
    <xf numFmtId="0" fontId="12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13" xfId="1" applyFont="1" applyBorder="1"/>
    <xf numFmtId="0" fontId="13" fillId="0" borderId="0" xfId="1" applyFont="1"/>
    <xf numFmtId="0" fontId="8" fillId="6" borderId="0" xfId="0" applyFont="1" applyFill="1"/>
    <xf numFmtId="0" fontId="13" fillId="2" borderId="54" xfId="1" applyFont="1" applyFill="1" applyBorder="1"/>
    <xf numFmtId="0" fontId="7" fillId="0" borderId="0" xfId="1" applyFont="1"/>
    <xf numFmtId="0" fontId="13" fillId="0" borderId="0" xfId="1" applyFont="1" applyAlignment="1">
      <alignment horizontal="center"/>
    </xf>
    <xf numFmtId="0" fontId="9" fillId="0" borderId="13" xfId="1" applyFont="1" applyBorder="1"/>
    <xf numFmtId="164" fontId="8" fillId="0" borderId="0" xfId="0" applyNumberFormat="1" applyFont="1"/>
    <xf numFmtId="0" fontId="10" fillId="0" borderId="50" xfId="1" applyFont="1" applyBorder="1"/>
    <xf numFmtId="0" fontId="0" fillId="0" borderId="55" xfId="0" applyBorder="1"/>
    <xf numFmtId="0" fontId="0" fillId="0" borderId="55" xfId="0" applyFont="1" applyBorder="1"/>
    <xf numFmtId="0" fontId="14" fillId="0" borderId="0" xfId="0" applyFont="1"/>
    <xf numFmtId="0" fontId="15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4" fontId="15" fillId="0" borderId="53" xfId="0" applyNumberFormat="1" applyFont="1" applyBorder="1" applyAlignment="1">
      <alignment horizontal="left" vertical="center"/>
    </xf>
    <xf numFmtId="164" fontId="0" fillId="0" borderId="9" xfId="0" applyNumberFormat="1" applyFont="1" applyBorder="1" applyAlignment="1">
      <alignment horizontal="center"/>
    </xf>
    <xf numFmtId="164" fontId="0" fillId="0" borderId="9" xfId="0" applyNumberFormat="1" applyFont="1" applyBorder="1"/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6" fillId="0" borderId="0" xfId="0" applyFont="1"/>
    <xf numFmtId="0" fontId="16" fillId="0" borderId="5" xfId="0" applyFont="1" applyBorder="1"/>
    <xf numFmtId="0" fontId="17" fillId="0" borderId="4" xfId="0" applyFont="1" applyBorder="1"/>
    <xf numFmtId="0" fontId="18" fillId="0" borderId="0" xfId="0" applyFont="1"/>
    <xf numFmtId="0" fontId="16" fillId="0" borderId="7" xfId="0" applyFont="1" applyBorder="1"/>
    <xf numFmtId="0" fontId="16" fillId="0" borderId="6" xfId="0" applyFont="1" applyBorder="1"/>
    <xf numFmtId="0" fontId="16" fillId="0" borderId="8" xfId="0" applyFont="1" applyBorder="1"/>
    <xf numFmtId="165" fontId="0" fillId="0" borderId="5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5" xfId="0" applyNumberFormat="1" applyFont="1" applyBorder="1"/>
    <xf numFmtId="0" fontId="19" fillId="3" borderId="15" xfId="1" applyFont="1" applyFill="1" applyBorder="1" applyAlignment="1">
      <alignment horizontal="center"/>
    </xf>
    <xf numFmtId="0" fontId="4" fillId="4" borderId="20" xfId="1" applyFont="1" applyFill="1" applyBorder="1" applyAlignment="1">
      <alignment horizontal="center"/>
    </xf>
    <xf numFmtId="0" fontId="20" fillId="0" borderId="14" xfId="1" applyFont="1" applyBorder="1"/>
    <xf numFmtId="0" fontId="19" fillId="3" borderId="21" xfId="1" applyFont="1" applyFill="1" applyBorder="1" applyAlignment="1">
      <alignment horizontal="center"/>
    </xf>
    <xf numFmtId="0" fontId="19" fillId="3" borderId="22" xfId="1" applyFont="1" applyFill="1" applyBorder="1" applyAlignment="1">
      <alignment horizontal="center"/>
    </xf>
    <xf numFmtId="0" fontId="19" fillId="3" borderId="23" xfId="1" applyFont="1" applyFill="1" applyBorder="1" applyAlignment="1">
      <alignment horizontal="center"/>
    </xf>
    <xf numFmtId="0" fontId="19" fillId="3" borderId="24" xfId="1" applyFont="1" applyFill="1" applyBorder="1" applyAlignment="1">
      <alignment horizontal="center"/>
    </xf>
    <xf numFmtId="0" fontId="19" fillId="3" borderId="25" xfId="1" applyFont="1" applyFill="1" applyBorder="1" applyAlignment="1">
      <alignment horizontal="center"/>
    </xf>
    <xf numFmtId="0" fontId="19" fillId="3" borderId="26" xfId="1" applyFont="1" applyFill="1" applyBorder="1" applyAlignment="1">
      <alignment horizontal="center"/>
    </xf>
    <xf numFmtId="0" fontId="19" fillId="4" borderId="27" xfId="1" applyFont="1" applyFill="1" applyBorder="1" applyAlignment="1">
      <alignment horizontal="center"/>
    </xf>
    <xf numFmtId="0" fontId="21" fillId="0" borderId="14" xfId="1" applyFont="1" applyBorder="1"/>
    <xf numFmtId="0" fontId="19" fillId="0" borderId="28" xfId="1" applyFont="1" applyBorder="1" applyAlignment="1">
      <alignment horizontal="center"/>
    </xf>
    <xf numFmtId="164" fontId="19" fillId="0" borderId="29" xfId="1" applyNumberFormat="1" applyFont="1" applyBorder="1" applyAlignment="1">
      <alignment horizontal="center"/>
    </xf>
    <xf numFmtId="164" fontId="19" fillId="0" borderId="30" xfId="1" applyNumberFormat="1" applyFont="1" applyBorder="1" applyAlignment="1">
      <alignment horizontal="center"/>
    </xf>
    <xf numFmtId="164" fontId="4" fillId="0" borderId="31" xfId="1" applyNumberFormat="1" applyFont="1" applyBorder="1" applyAlignment="1">
      <alignment horizontal="center"/>
    </xf>
    <xf numFmtId="0" fontId="19" fillId="0" borderId="32" xfId="1" applyFont="1" applyBorder="1" applyAlignment="1">
      <alignment horizontal="center"/>
    </xf>
    <xf numFmtId="164" fontId="19" fillId="0" borderId="33" xfId="1" applyNumberFormat="1" applyFont="1" applyBorder="1" applyAlignment="1">
      <alignment horizontal="center"/>
    </xf>
    <xf numFmtId="164" fontId="19" fillId="0" borderId="34" xfId="1" applyNumberFormat="1" applyFont="1" applyBorder="1" applyAlignment="1">
      <alignment horizontal="center"/>
    </xf>
    <xf numFmtId="164" fontId="19" fillId="0" borderId="35" xfId="1" applyNumberFormat="1" applyFont="1" applyBorder="1" applyAlignment="1">
      <alignment horizontal="center"/>
    </xf>
    <xf numFmtId="164" fontId="19" fillId="0" borderId="36" xfId="1" applyNumberFormat="1" applyFont="1" applyBorder="1" applyAlignment="1">
      <alignment horizontal="center"/>
    </xf>
    <xf numFmtId="164" fontId="19" fillId="0" borderId="37" xfId="1" applyNumberFormat="1" applyFont="1" applyBorder="1" applyAlignment="1">
      <alignment horizontal="center"/>
    </xf>
    <xf numFmtId="164" fontId="19" fillId="0" borderId="38" xfId="1" applyNumberFormat="1" applyFont="1" applyBorder="1" applyAlignment="1">
      <alignment horizontal="center"/>
    </xf>
    <xf numFmtId="164" fontId="19" fillId="0" borderId="39" xfId="1" applyNumberFormat="1" applyFont="1" applyBorder="1" applyAlignment="1">
      <alignment horizontal="center"/>
    </xf>
    <xf numFmtId="164" fontId="4" fillId="0" borderId="40" xfId="1" applyNumberFormat="1" applyFont="1" applyBorder="1" applyAlignment="1">
      <alignment horizontal="center"/>
    </xf>
    <xf numFmtId="0" fontId="19" fillId="0" borderId="41" xfId="1" applyFont="1" applyBorder="1" applyAlignment="1">
      <alignment horizontal="center"/>
    </xf>
    <xf numFmtId="164" fontId="19" fillId="0" borderId="42" xfId="1" applyNumberFormat="1" applyFont="1" applyBorder="1" applyAlignment="1">
      <alignment horizontal="center"/>
    </xf>
    <xf numFmtId="164" fontId="19" fillId="0" borderId="43" xfId="1" applyNumberFormat="1" applyFont="1" applyBorder="1" applyAlignment="1">
      <alignment horizontal="center"/>
    </xf>
    <xf numFmtId="164" fontId="19" fillId="0" borderId="44" xfId="1" applyNumberFormat="1" applyFont="1" applyBorder="1" applyAlignment="1">
      <alignment horizontal="center"/>
    </xf>
    <xf numFmtId="164" fontId="19" fillId="0" borderId="45" xfId="1" applyNumberFormat="1" applyFont="1" applyBorder="1" applyAlignment="1">
      <alignment horizontal="center"/>
    </xf>
    <xf numFmtId="164" fontId="19" fillId="0" borderId="46" xfId="1" applyNumberFormat="1" applyFont="1" applyBorder="1" applyAlignment="1">
      <alignment horizontal="center"/>
    </xf>
    <xf numFmtId="164" fontId="19" fillId="0" borderId="47" xfId="1" applyNumberFormat="1" applyFont="1" applyBorder="1" applyAlignment="1">
      <alignment horizontal="center"/>
    </xf>
    <xf numFmtId="164" fontId="19" fillId="5" borderId="45" xfId="1" applyNumberFormat="1" applyFont="1" applyFill="1" applyBorder="1" applyAlignment="1">
      <alignment horizontal="center"/>
    </xf>
    <xf numFmtId="164" fontId="19" fillId="0" borderId="48" xfId="1" applyNumberFormat="1" applyFont="1" applyBorder="1" applyAlignment="1">
      <alignment horizontal="center"/>
    </xf>
    <xf numFmtId="164" fontId="4" fillId="0" borderId="49" xfId="1" applyNumberFormat="1" applyFont="1" applyBorder="1" applyAlignment="1">
      <alignment horizontal="center"/>
    </xf>
    <xf numFmtId="0" fontId="19" fillId="0" borderId="0" xfId="1" applyFont="1"/>
    <xf numFmtId="0" fontId="19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164" fontId="19" fillId="0" borderId="0" xfId="1" applyNumberFormat="1" applyFont="1"/>
    <xf numFmtId="0" fontId="4" fillId="0" borderId="0" xfId="1" applyFont="1"/>
    <xf numFmtId="0" fontId="19" fillId="0" borderId="0" xfId="1" applyFont="1" applyAlignment="1">
      <alignment horizontal="left"/>
    </xf>
    <xf numFmtId="164" fontId="4" fillId="0" borderId="0" xfId="1" applyNumberFormat="1" applyFont="1"/>
    <xf numFmtId="0" fontId="4" fillId="0" borderId="51" xfId="1" applyFont="1" applyBorder="1"/>
    <xf numFmtId="0" fontId="4" fillId="0" borderId="51" xfId="1" applyFont="1" applyBorder="1" applyAlignment="1">
      <alignment horizontal="center"/>
    </xf>
    <xf numFmtId="0" fontId="20" fillId="0" borderId="52" xfId="1" applyFont="1" applyBorder="1"/>
    <xf numFmtId="0" fontId="18" fillId="0" borderId="0" xfId="0" applyFont="1" applyFill="1" applyBorder="1"/>
    <xf numFmtId="0" fontId="22" fillId="0" borderId="0" xfId="0" applyFont="1" applyFill="1" applyBorder="1"/>
    <xf numFmtId="0" fontId="15" fillId="0" borderId="53" xfId="0" applyFont="1" applyBorder="1" applyAlignment="1">
      <alignment horizontal="left" vertic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5" fillId="0" borderId="56" xfId="0" applyFont="1" applyBorder="1" applyAlignment="1">
      <alignment horizontal="center" vertical="center"/>
    </xf>
    <xf numFmtId="165" fontId="0" fillId="0" borderId="57" xfId="0" applyNumberFormat="1" applyFont="1" applyBorder="1" applyAlignment="1">
      <alignment horizontal="center" vertical="center" wrapText="1"/>
    </xf>
    <xf numFmtId="165" fontId="0" fillId="0" borderId="57" xfId="0" applyNumberFormat="1" applyFont="1" applyBorder="1" applyAlignment="1">
      <alignment horizontal="center"/>
    </xf>
    <xf numFmtId="165" fontId="0" fillId="0" borderId="57" xfId="0" applyNumberFormat="1" applyFont="1" applyFill="1" applyBorder="1" applyAlignment="1">
      <alignment horizontal="center"/>
    </xf>
    <xf numFmtId="165" fontId="0" fillId="0" borderId="58" xfId="0" applyNumberFormat="1" applyFont="1" applyFill="1" applyBorder="1" applyAlignment="1">
      <alignment horizontal="center"/>
    </xf>
    <xf numFmtId="0" fontId="0" fillId="0" borderId="57" xfId="3" applyFont="1" applyFill="1" applyBorder="1"/>
    <xf numFmtId="0" fontId="0" fillId="0" borderId="57" xfId="2" applyFont="1" applyFill="1" applyBorder="1"/>
    <xf numFmtId="0" fontId="0" fillId="0" borderId="57" xfId="0" applyFont="1" applyFill="1" applyBorder="1"/>
    <xf numFmtId="0" fontId="0" fillId="0" borderId="58" xfId="0" applyFont="1" applyFill="1" applyBorder="1"/>
    <xf numFmtId="166" fontId="5" fillId="0" borderId="59" xfId="0" applyNumberFormat="1" applyFont="1" applyBorder="1" applyAlignment="1">
      <alignment horizontal="center" vertical="center"/>
    </xf>
    <xf numFmtId="164" fontId="0" fillId="0" borderId="60" xfId="0" applyNumberFormat="1" applyFont="1" applyBorder="1" applyAlignment="1">
      <alignment horizontal="center" vertical="center"/>
    </xf>
    <xf numFmtId="164" fontId="0" fillId="0" borderId="61" xfId="0" applyNumberFormat="1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164" fontId="0" fillId="0" borderId="57" xfId="0" applyNumberFormat="1" applyFont="1" applyBorder="1" applyAlignment="1">
      <alignment horizontal="center"/>
    </xf>
    <xf numFmtId="164" fontId="0" fillId="0" borderId="58" xfId="0" applyNumberFormat="1" applyFont="1" applyBorder="1" applyAlignment="1">
      <alignment horizontal="center"/>
    </xf>
    <xf numFmtId="0" fontId="25" fillId="0" borderId="0" xfId="0" applyFont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66" fontId="15" fillId="0" borderId="0" xfId="0" applyNumberFormat="1" applyFont="1" applyBorder="1" applyAlignment="1">
      <alignment horizontal="left" vertical="center"/>
    </xf>
    <xf numFmtId="0" fontId="11" fillId="0" borderId="0" xfId="1" applyFont="1" applyAlignment="1">
      <alignment horizontal="center"/>
    </xf>
    <xf numFmtId="0" fontId="19" fillId="3" borderId="16" xfId="1" applyFont="1" applyFill="1" applyBorder="1" applyAlignment="1">
      <alignment horizontal="center"/>
    </xf>
    <xf numFmtId="0" fontId="19" fillId="3" borderId="17" xfId="1" applyFont="1" applyFill="1" applyBorder="1" applyAlignment="1">
      <alignment horizontal="center"/>
    </xf>
    <xf numFmtId="0" fontId="19" fillId="3" borderId="18" xfId="1" applyFont="1" applyFill="1" applyBorder="1" applyAlignment="1">
      <alignment horizontal="center"/>
    </xf>
    <xf numFmtId="0" fontId="19" fillId="3" borderId="19" xfId="1" applyFont="1" applyFill="1" applyBorder="1" applyAlignment="1">
      <alignment horizontal="center"/>
    </xf>
  </cellXfs>
  <cellStyles count="4">
    <cellStyle name="Bad" xfId="3" builtinId="27"/>
    <cellStyle name="Good" xfId="2" builtinId="26"/>
    <cellStyle name="Normal" xfId="0" builtinId="0"/>
    <cellStyle name="Normal_Template4 - Average &amp; range method (Tolerance Available)" xfId="1" xr:uid="{00000000-0005-0000-0000-000003000000}"/>
  </cellStyles>
  <dxfs count="33">
    <dxf>
      <font>
        <color rgb="FF0000FF"/>
      </font>
    </dxf>
    <dxf>
      <font>
        <color rgb="FF0000FF"/>
      </font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</xdr:colOff>
      <xdr:row>0</xdr:row>
      <xdr:rowOff>44451</xdr:rowOff>
    </xdr:from>
    <xdr:to>
      <xdr:col>3</xdr:col>
      <xdr:colOff>704272</xdr:colOff>
      <xdr:row>4</xdr:row>
      <xdr:rowOff>11545</xdr:rowOff>
    </xdr:to>
    <xdr:grpSp>
      <xdr:nvGrpSpPr>
        <xdr:cNvPr id="3075" name="Group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GrpSpPr>
          <a:grpSpLocks noChangeAspect="1"/>
        </xdr:cNvGrpSpPr>
      </xdr:nvGrpSpPr>
      <xdr:grpSpPr bwMode="auto">
        <a:xfrm>
          <a:off x="197783" y="47626"/>
          <a:ext cx="2557165" cy="980479"/>
          <a:chOff x="33" y="7"/>
          <a:chExt cx="371" cy="140"/>
        </a:xfrm>
      </xdr:grpSpPr>
      <xdr:sp macro="" textlink="">
        <xdr:nvSpPr>
          <xdr:cNvPr id="3074" name="AutoShape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33" y="7"/>
            <a:ext cx="371" cy="140"/>
          </a:xfrm>
          <a:prstGeom prst="rect">
            <a:avLst/>
          </a:prstGeom>
          <a:solidFill>
            <a:srgbClr val="FFFFFF"/>
          </a:solidFill>
          <a:ln>
            <a:noFill/>
          </a:ln>
          <a:effectLst>
            <a:outerShdw blurRad="50800" dist="50800" dir="5400000" algn="ctr" rotWithShape="0">
              <a:srgbClr val="000000">
                <a:alpha val="0"/>
              </a:srgbClr>
            </a:outerShdw>
          </a:effectLst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Rectangle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>
            <a:spLocks noChangeArrowheads="1"/>
          </xdr:cNvSpPr>
        </xdr:nvSpPr>
        <xdr:spPr bwMode="auto">
          <a:xfrm>
            <a:off x="33" y="7"/>
            <a:ext cx="371" cy="139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3" y="7"/>
            <a:ext cx="371" cy="1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273050</xdr:colOff>
          <xdr:row>2</xdr:row>
          <xdr:rowOff>177800</xdr:rowOff>
        </xdr:from>
        <xdr:to>
          <xdr:col>22</xdr:col>
          <xdr:colOff>463550</xdr:colOff>
          <xdr:row>5</xdr:row>
          <xdr:rowOff>114300</xdr:rowOff>
        </xdr:to>
        <xdr:sp macro="" textlink="">
          <xdr:nvSpPr>
            <xdr:cNvPr id="1026" name="CommandButton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36"/>
  <sheetViews>
    <sheetView showGridLines="0" tabSelected="1" zoomScaleNormal="100" workbookViewId="0"/>
  </sheetViews>
  <sheetFormatPr defaultColWidth="8.6328125" defaultRowHeight="14.5" x14ac:dyDescent="0.35"/>
  <cols>
    <col min="1" max="1" width="8.6328125" style="1"/>
    <col min="2" max="2" width="36.6328125" style="1" bestFit="1" customWidth="1"/>
    <col min="3" max="3" width="32" style="1" bestFit="1" customWidth="1"/>
    <col min="4" max="16384" width="8.6328125" style="1"/>
  </cols>
  <sheetData>
    <row r="1" spans="1:4" x14ac:dyDescent="0.35">
      <c r="A1" s="34"/>
      <c r="B1" s="35"/>
      <c r="C1" s="35"/>
      <c r="D1" s="36"/>
    </row>
    <row r="2" spans="1:4" x14ac:dyDescent="0.35">
      <c r="A2" s="37"/>
      <c r="B2" s="38"/>
      <c r="C2" s="38"/>
      <c r="D2" s="39"/>
    </row>
    <row r="3" spans="1:4" x14ac:dyDescent="0.35">
      <c r="A3" s="37"/>
      <c r="B3" s="38"/>
      <c r="C3" s="38"/>
      <c r="D3" s="39"/>
    </row>
    <row r="4" spans="1:4" x14ac:dyDescent="0.35">
      <c r="A4" s="37"/>
      <c r="B4" s="38"/>
      <c r="C4" s="38"/>
      <c r="D4" s="39"/>
    </row>
    <row r="5" spans="1:4" x14ac:dyDescent="0.35">
      <c r="A5" s="37"/>
      <c r="B5" s="38"/>
      <c r="C5" s="38"/>
      <c r="D5" s="39"/>
    </row>
    <row r="6" spans="1:4" x14ac:dyDescent="0.35">
      <c r="A6" s="40" t="s">
        <v>97</v>
      </c>
      <c r="B6" s="38"/>
      <c r="C6" s="38"/>
      <c r="D6" s="39"/>
    </row>
    <row r="7" spans="1:4" x14ac:dyDescent="0.35">
      <c r="A7" s="37"/>
      <c r="B7" s="38"/>
      <c r="C7" s="38"/>
      <c r="D7" s="39"/>
    </row>
    <row r="8" spans="1:4" x14ac:dyDescent="0.35">
      <c r="A8" s="37"/>
      <c r="B8" s="38"/>
      <c r="C8" s="38"/>
      <c r="D8" s="39"/>
    </row>
    <row r="9" spans="1:4" x14ac:dyDescent="0.35">
      <c r="A9" s="37"/>
      <c r="B9" s="38"/>
      <c r="C9" s="38"/>
      <c r="D9" s="39"/>
    </row>
    <row r="10" spans="1:4" x14ac:dyDescent="0.35">
      <c r="A10" s="37"/>
      <c r="B10" s="38" t="s">
        <v>0</v>
      </c>
      <c r="C10" s="92" t="s">
        <v>80</v>
      </c>
      <c r="D10" s="39"/>
    </row>
    <row r="11" spans="1:4" x14ac:dyDescent="0.35">
      <c r="A11" s="37"/>
      <c r="B11" s="38"/>
      <c r="C11" s="41"/>
      <c r="D11" s="39"/>
    </row>
    <row r="12" spans="1:4" x14ac:dyDescent="0.35">
      <c r="A12" s="37"/>
      <c r="B12" s="38" t="s">
        <v>1</v>
      </c>
      <c r="C12" s="92" t="s">
        <v>54</v>
      </c>
      <c r="D12" s="39"/>
    </row>
    <row r="13" spans="1:4" x14ac:dyDescent="0.35">
      <c r="A13" s="37"/>
      <c r="B13" s="38"/>
      <c r="C13" s="41"/>
      <c r="D13" s="39"/>
    </row>
    <row r="14" spans="1:4" x14ac:dyDescent="0.35">
      <c r="A14" s="37"/>
      <c r="B14" s="38" t="s">
        <v>2</v>
      </c>
      <c r="C14" s="93" t="s">
        <v>98</v>
      </c>
      <c r="D14" s="39"/>
    </row>
    <row r="15" spans="1:4" x14ac:dyDescent="0.35">
      <c r="A15" s="37"/>
      <c r="B15" s="38"/>
      <c r="C15" s="41"/>
      <c r="D15" s="39"/>
    </row>
    <row r="16" spans="1:4" x14ac:dyDescent="0.35">
      <c r="A16" s="37"/>
      <c r="B16" s="38" t="s">
        <v>3</v>
      </c>
      <c r="C16" s="93" t="s">
        <v>79</v>
      </c>
      <c r="D16" s="39"/>
    </row>
    <row r="17" spans="1:4" x14ac:dyDescent="0.35">
      <c r="A17" s="37"/>
      <c r="B17" s="38"/>
      <c r="C17" s="41"/>
      <c r="D17" s="39"/>
    </row>
    <row r="18" spans="1:4" x14ac:dyDescent="0.35">
      <c r="A18" s="37"/>
      <c r="B18" s="38" t="s">
        <v>4</v>
      </c>
      <c r="C18" s="93" t="s">
        <v>55</v>
      </c>
      <c r="D18" s="39"/>
    </row>
    <row r="19" spans="1:4" x14ac:dyDescent="0.35">
      <c r="A19" s="37"/>
      <c r="B19" s="38"/>
      <c r="C19" s="41"/>
      <c r="D19" s="39"/>
    </row>
    <row r="20" spans="1:4" x14ac:dyDescent="0.35">
      <c r="A20" s="37"/>
      <c r="B20" s="38" t="s">
        <v>5</v>
      </c>
      <c r="C20" s="93" t="s">
        <v>56</v>
      </c>
      <c r="D20" s="39"/>
    </row>
    <row r="21" spans="1:4" x14ac:dyDescent="0.35">
      <c r="A21" s="37"/>
      <c r="B21" s="38"/>
      <c r="C21" s="41"/>
      <c r="D21" s="39"/>
    </row>
    <row r="22" spans="1:4" x14ac:dyDescent="0.35">
      <c r="A22" s="37"/>
      <c r="B22" s="38" t="s">
        <v>6</v>
      </c>
      <c r="C22" s="41" t="s">
        <v>96</v>
      </c>
      <c r="D22" s="39"/>
    </row>
    <row r="23" spans="1:4" x14ac:dyDescent="0.35">
      <c r="A23" s="37"/>
      <c r="B23" s="38"/>
      <c r="C23" s="41" t="s">
        <v>94</v>
      </c>
      <c r="D23" s="39"/>
    </row>
    <row r="24" spans="1:4" x14ac:dyDescent="0.35">
      <c r="A24" s="37"/>
      <c r="B24" s="38"/>
      <c r="C24" s="112" t="s">
        <v>91</v>
      </c>
      <c r="D24" s="39"/>
    </row>
    <row r="25" spans="1:4" x14ac:dyDescent="0.35">
      <c r="A25" s="37"/>
      <c r="B25" s="38"/>
      <c r="C25" s="112" t="s">
        <v>99</v>
      </c>
      <c r="D25" s="39"/>
    </row>
    <row r="26" spans="1:4" x14ac:dyDescent="0.35">
      <c r="A26" s="37"/>
      <c r="B26" s="38"/>
      <c r="C26" s="112" t="s">
        <v>92</v>
      </c>
      <c r="D26" s="39"/>
    </row>
    <row r="27" spans="1:4" x14ac:dyDescent="0.35">
      <c r="A27" s="37"/>
      <c r="B27" s="38"/>
      <c r="C27" s="112" t="s">
        <v>93</v>
      </c>
      <c r="D27" s="39"/>
    </row>
    <row r="28" spans="1:4" x14ac:dyDescent="0.35">
      <c r="A28" s="37"/>
      <c r="B28" s="38"/>
      <c r="C28" s="38"/>
      <c r="D28" s="39"/>
    </row>
    <row r="29" spans="1:4" x14ac:dyDescent="0.35">
      <c r="A29" s="37"/>
      <c r="B29" s="38"/>
      <c r="C29" s="38"/>
      <c r="D29" s="39"/>
    </row>
    <row r="30" spans="1:4" x14ac:dyDescent="0.35">
      <c r="A30" s="37"/>
      <c r="B30" s="38"/>
      <c r="C30" s="38"/>
      <c r="D30" s="39"/>
    </row>
    <row r="31" spans="1:4" x14ac:dyDescent="0.35">
      <c r="A31" s="37"/>
      <c r="B31" s="38"/>
      <c r="C31" s="38"/>
      <c r="D31" s="39"/>
    </row>
    <row r="32" spans="1:4" x14ac:dyDescent="0.35">
      <c r="A32" s="37"/>
      <c r="B32" s="38"/>
      <c r="C32" s="38"/>
      <c r="D32" s="39"/>
    </row>
    <row r="33" spans="1:4" x14ac:dyDescent="0.35">
      <c r="A33" s="37"/>
      <c r="B33" s="38"/>
      <c r="C33" s="38"/>
      <c r="D33" s="39"/>
    </row>
    <row r="34" spans="1:4" x14ac:dyDescent="0.35">
      <c r="A34" s="37"/>
      <c r="B34" s="38"/>
      <c r="C34" s="38"/>
      <c r="D34" s="39"/>
    </row>
    <row r="35" spans="1:4" x14ac:dyDescent="0.35">
      <c r="A35" s="37"/>
      <c r="B35" s="38"/>
      <c r="C35" s="38"/>
      <c r="D35" s="39"/>
    </row>
    <row r="36" spans="1:4" ht="15" thickBot="1" x14ac:dyDescent="0.4">
      <c r="A36" s="43"/>
      <c r="B36" s="42"/>
      <c r="C36" s="42"/>
      <c r="D36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FF00"/>
  </sheetPr>
  <dimension ref="A1:D322"/>
  <sheetViews>
    <sheetView showGridLines="0" zoomScaleNormal="100" workbookViewId="0">
      <selection activeCell="I10" sqref="I10"/>
    </sheetView>
  </sheetViews>
  <sheetFormatPr defaultRowHeight="14.5" x14ac:dyDescent="0.35"/>
  <cols>
    <col min="1" max="1" width="13.54296875" style="47" bestFit="1" customWidth="1"/>
    <col min="2" max="2" width="41.453125" style="6" customWidth="1"/>
    <col min="3" max="3" width="19.36328125" style="33" customWidth="1"/>
  </cols>
  <sheetData>
    <row r="1" spans="1:4" ht="21.5" thickBot="1" x14ac:dyDescent="0.55000000000000004">
      <c r="A1" s="28" t="s">
        <v>81</v>
      </c>
      <c r="B1" s="29"/>
      <c r="C1" s="30"/>
    </row>
    <row r="2" spans="1:4" ht="16" thickBot="1" x14ac:dyDescent="0.4">
      <c r="A2" s="94" t="s">
        <v>7</v>
      </c>
      <c r="B2" s="94" t="s">
        <v>79</v>
      </c>
      <c r="C2" s="31" t="s">
        <v>57</v>
      </c>
    </row>
    <row r="3" spans="1:4" s="1" customFormat="1" ht="15.5" x14ac:dyDescent="0.35">
      <c r="A3" s="116" t="s">
        <v>95</v>
      </c>
      <c r="B3" s="116" t="s">
        <v>100</v>
      </c>
      <c r="C3" s="117"/>
    </row>
    <row r="4" spans="1:4" s="1" customFormat="1" ht="16" thickBot="1" x14ac:dyDescent="0.4">
      <c r="A4" s="113"/>
      <c r="B4" s="114"/>
      <c r="C4" s="115"/>
    </row>
    <row r="5" spans="1:4" x14ac:dyDescent="0.35">
      <c r="A5" s="97" t="s">
        <v>8</v>
      </c>
      <c r="B5" s="97" t="s">
        <v>9</v>
      </c>
      <c r="C5" s="109" t="s">
        <v>10</v>
      </c>
      <c r="D5" s="106" t="s">
        <v>89</v>
      </c>
    </row>
    <row r="6" spans="1:4" x14ac:dyDescent="0.35">
      <c r="A6" s="98">
        <v>400</v>
      </c>
      <c r="B6" s="102" t="s">
        <v>58</v>
      </c>
      <c r="C6" s="110">
        <v>2.5373587085317246</v>
      </c>
      <c r="D6" s="107" t="s">
        <v>90</v>
      </c>
    </row>
    <row r="7" spans="1:4" x14ac:dyDescent="0.35">
      <c r="A7" s="99">
        <v>950</v>
      </c>
      <c r="B7" s="103" t="s">
        <v>82</v>
      </c>
      <c r="C7" s="110">
        <v>1.8487719838360883</v>
      </c>
      <c r="D7" s="107" t="s">
        <v>90</v>
      </c>
    </row>
    <row r="8" spans="1:4" x14ac:dyDescent="0.35">
      <c r="A8" s="99">
        <v>1005</v>
      </c>
      <c r="B8" s="103" t="s">
        <v>59</v>
      </c>
      <c r="C8" s="110">
        <v>5.895501573279069</v>
      </c>
      <c r="D8" s="107" t="s">
        <v>90</v>
      </c>
    </row>
    <row r="9" spans="1:4" x14ac:dyDescent="0.35">
      <c r="A9" s="99">
        <v>1010</v>
      </c>
      <c r="B9" s="103" t="s">
        <v>60</v>
      </c>
      <c r="C9" s="110">
        <v>4.3357641208913691</v>
      </c>
      <c r="D9" s="107" t="s">
        <v>90</v>
      </c>
    </row>
    <row r="10" spans="1:4" x14ac:dyDescent="0.35">
      <c r="A10" s="99">
        <v>1100</v>
      </c>
      <c r="B10" s="103" t="s">
        <v>61</v>
      </c>
      <c r="C10" s="110">
        <v>0.88617846403972222</v>
      </c>
      <c r="D10" s="107" t="s">
        <v>90</v>
      </c>
    </row>
    <row r="11" spans="1:4" x14ac:dyDescent="0.35">
      <c r="A11" s="99">
        <v>1105</v>
      </c>
      <c r="B11" s="103" t="s">
        <v>62</v>
      </c>
      <c r="C11" s="110">
        <v>0.74286285680899566</v>
      </c>
      <c r="D11" s="107" t="s">
        <v>90</v>
      </c>
    </row>
    <row r="12" spans="1:4" ht="13.5" customHeight="1" x14ac:dyDescent="0.35">
      <c r="A12" s="99">
        <v>1110</v>
      </c>
      <c r="B12" s="102" t="s">
        <v>63</v>
      </c>
      <c r="C12" s="110">
        <v>0.74119663406724057</v>
      </c>
      <c r="D12" s="107" t="s">
        <v>90</v>
      </c>
    </row>
    <row r="13" spans="1:4" x14ac:dyDescent="0.35">
      <c r="A13" s="99">
        <v>1125</v>
      </c>
      <c r="B13" s="103" t="s">
        <v>64</v>
      </c>
      <c r="C13" s="110">
        <v>1.3046147331643865</v>
      </c>
      <c r="D13" s="107" t="s">
        <v>90</v>
      </c>
    </row>
    <row r="14" spans="1:4" x14ac:dyDescent="0.35">
      <c r="A14" s="99">
        <v>1130</v>
      </c>
      <c r="B14" s="103" t="s">
        <v>65</v>
      </c>
      <c r="C14" s="110">
        <v>5.4650502436605732</v>
      </c>
      <c r="D14" s="107" t="s">
        <v>90</v>
      </c>
    </row>
    <row r="15" spans="1:4" x14ac:dyDescent="0.35">
      <c r="A15" s="99">
        <v>1170</v>
      </c>
      <c r="B15" s="102" t="s">
        <v>66</v>
      </c>
      <c r="C15" s="110">
        <v>0.79958724503169898</v>
      </c>
      <c r="D15" s="107" t="s">
        <v>90</v>
      </c>
    </row>
    <row r="16" spans="1:4" x14ac:dyDescent="0.35">
      <c r="A16" s="99">
        <v>1190</v>
      </c>
      <c r="B16" s="103" t="s">
        <v>67</v>
      </c>
      <c r="C16" s="110">
        <v>4.9551434516512014</v>
      </c>
      <c r="D16" s="107" t="s">
        <v>90</v>
      </c>
    </row>
    <row r="17" spans="1:4" x14ac:dyDescent="0.35">
      <c r="A17" s="99">
        <v>1205</v>
      </c>
      <c r="B17" s="103" t="s">
        <v>68</v>
      </c>
      <c r="C17" s="110">
        <v>5.5278448834096787</v>
      </c>
      <c r="D17" s="107" t="s">
        <v>90</v>
      </c>
    </row>
    <row r="18" spans="1:4" x14ac:dyDescent="0.35">
      <c r="A18" s="99">
        <v>1240.5</v>
      </c>
      <c r="B18" s="103" t="s">
        <v>69</v>
      </c>
      <c r="C18" s="110">
        <v>9.5306435880481999</v>
      </c>
      <c r="D18" s="107" t="s">
        <v>90</v>
      </c>
    </row>
    <row r="19" spans="1:4" x14ac:dyDescent="0.35">
      <c r="A19" s="99">
        <v>1275.3</v>
      </c>
      <c r="B19" s="102" t="s">
        <v>70</v>
      </c>
      <c r="C19" s="110">
        <v>2.3102939422419975</v>
      </c>
      <c r="D19" s="107" t="s">
        <v>90</v>
      </c>
    </row>
    <row r="20" spans="1:4" x14ac:dyDescent="0.35">
      <c r="A20" s="99">
        <v>1280</v>
      </c>
      <c r="B20" s="102" t="s">
        <v>83</v>
      </c>
      <c r="C20" s="110">
        <v>1.3175803408727753</v>
      </c>
      <c r="D20" s="107" t="s">
        <v>90</v>
      </c>
    </row>
    <row r="21" spans="1:4" x14ac:dyDescent="0.35">
      <c r="A21" s="100">
        <v>1285</v>
      </c>
      <c r="B21" s="102" t="s">
        <v>84</v>
      </c>
      <c r="C21" s="110">
        <v>1.3355969845094782</v>
      </c>
      <c r="D21" s="107" t="s">
        <v>90</v>
      </c>
    </row>
    <row r="22" spans="1:4" x14ac:dyDescent="0.35">
      <c r="A22" s="100">
        <v>1300.0999999999999</v>
      </c>
      <c r="B22" s="102" t="s">
        <v>85</v>
      </c>
      <c r="C22" s="110">
        <v>4.0839710295627967</v>
      </c>
      <c r="D22" s="107" t="s">
        <v>90</v>
      </c>
    </row>
    <row r="23" spans="1:4" x14ac:dyDescent="0.35">
      <c r="A23" s="100">
        <v>1310</v>
      </c>
      <c r="B23" s="102" t="s">
        <v>86</v>
      </c>
      <c r="C23" s="110">
        <v>3.6890679890908884</v>
      </c>
      <c r="D23" s="107" t="s">
        <v>90</v>
      </c>
    </row>
    <row r="24" spans="1:4" x14ac:dyDescent="0.35">
      <c r="A24" s="100">
        <v>1320</v>
      </c>
      <c r="B24" s="103" t="s">
        <v>87</v>
      </c>
      <c r="C24" s="110">
        <v>7.7519942485313917</v>
      </c>
      <c r="D24" s="107" t="s">
        <v>90</v>
      </c>
    </row>
    <row r="25" spans="1:4" x14ac:dyDescent="0.35">
      <c r="A25" s="100">
        <v>1330</v>
      </c>
      <c r="B25" s="103" t="s">
        <v>71</v>
      </c>
      <c r="C25" s="110">
        <v>0.56153171843438987</v>
      </c>
      <c r="D25" s="107" t="s">
        <v>90</v>
      </c>
    </row>
    <row r="26" spans="1:4" x14ac:dyDescent="0.35">
      <c r="A26" s="100">
        <v>1400</v>
      </c>
      <c r="B26" s="102" t="s">
        <v>72</v>
      </c>
      <c r="C26" s="110">
        <v>3.1437669245873967</v>
      </c>
      <c r="D26" s="107" t="s">
        <v>90</v>
      </c>
    </row>
    <row r="27" spans="1:4" x14ac:dyDescent="0.35">
      <c r="A27" s="100">
        <v>1405.2</v>
      </c>
      <c r="B27" s="104" t="s">
        <v>73</v>
      </c>
      <c r="C27" s="110">
        <v>1.553600563423569</v>
      </c>
      <c r="D27" s="107" t="s">
        <v>90</v>
      </c>
    </row>
    <row r="28" spans="1:4" x14ac:dyDescent="0.35">
      <c r="A28" s="100">
        <v>1415</v>
      </c>
      <c r="B28" s="104" t="s">
        <v>74</v>
      </c>
      <c r="C28" s="110">
        <v>1.5068248482215461</v>
      </c>
      <c r="D28" s="107" t="s">
        <v>90</v>
      </c>
    </row>
    <row r="29" spans="1:4" x14ac:dyDescent="0.35">
      <c r="A29" s="100">
        <v>1425</v>
      </c>
      <c r="B29" s="104" t="s">
        <v>75</v>
      </c>
      <c r="C29" s="110">
        <v>3.1252653685925864</v>
      </c>
      <c r="D29" s="107" t="s">
        <v>90</v>
      </c>
    </row>
    <row r="30" spans="1:4" x14ac:dyDescent="0.35">
      <c r="A30" s="100">
        <v>1620</v>
      </c>
      <c r="B30" s="104" t="s">
        <v>76</v>
      </c>
      <c r="C30" s="110">
        <v>1.9495623495770911</v>
      </c>
      <c r="D30" s="107" t="s">
        <v>90</v>
      </c>
    </row>
    <row r="31" spans="1:4" x14ac:dyDescent="0.35">
      <c r="A31" s="100">
        <v>1630</v>
      </c>
      <c r="B31" s="104" t="s">
        <v>88</v>
      </c>
      <c r="C31" s="110">
        <v>9.3897119671893883</v>
      </c>
      <c r="D31" s="107" t="s">
        <v>90</v>
      </c>
    </row>
    <row r="32" spans="1:4" x14ac:dyDescent="0.35">
      <c r="A32" s="100">
        <v>1650</v>
      </c>
      <c r="B32" s="104" t="s">
        <v>77</v>
      </c>
      <c r="C32" s="110">
        <v>7.2988237142329497</v>
      </c>
      <c r="D32" s="107" t="s">
        <v>90</v>
      </c>
    </row>
    <row r="33" spans="1:4" ht="15" thickBot="1" x14ac:dyDescent="0.4">
      <c r="A33" s="101">
        <v>1700</v>
      </c>
      <c r="B33" s="105" t="s">
        <v>78</v>
      </c>
      <c r="C33" s="111">
        <v>4.8277706779662877</v>
      </c>
      <c r="D33" s="108" t="s">
        <v>90</v>
      </c>
    </row>
    <row r="34" spans="1:4" x14ac:dyDescent="0.35">
      <c r="A34" s="46"/>
      <c r="B34" s="96"/>
      <c r="C34" s="95"/>
    </row>
    <row r="35" spans="1:4" x14ac:dyDescent="0.35">
      <c r="A35" s="46"/>
      <c r="B35" s="96"/>
      <c r="C35" s="95"/>
    </row>
    <row r="36" spans="1:4" x14ac:dyDescent="0.35">
      <c r="A36" s="46"/>
      <c r="B36" s="96"/>
      <c r="C36" s="95"/>
    </row>
    <row r="37" spans="1:4" x14ac:dyDescent="0.35">
      <c r="A37" s="46"/>
      <c r="B37" s="96"/>
      <c r="C37" s="95"/>
    </row>
    <row r="38" spans="1:4" x14ac:dyDescent="0.35">
      <c r="A38" s="46"/>
      <c r="B38" s="96"/>
      <c r="C38" s="95"/>
    </row>
    <row r="39" spans="1:4" x14ac:dyDescent="0.35">
      <c r="A39" s="46"/>
      <c r="B39" s="96"/>
      <c r="C39" s="95"/>
    </row>
    <row r="40" spans="1:4" x14ac:dyDescent="0.35">
      <c r="A40" s="46"/>
      <c r="B40" s="96"/>
      <c r="C40" s="95"/>
    </row>
    <row r="41" spans="1:4" x14ac:dyDescent="0.35">
      <c r="A41" s="46"/>
      <c r="B41" s="96"/>
      <c r="C41" s="95"/>
    </row>
    <row r="42" spans="1:4" x14ac:dyDescent="0.35">
      <c r="A42" s="46"/>
      <c r="B42" s="96"/>
      <c r="C42" s="95"/>
    </row>
    <row r="43" spans="1:4" x14ac:dyDescent="0.35">
      <c r="A43" s="46"/>
      <c r="B43" s="96"/>
      <c r="C43" s="95"/>
    </row>
    <row r="44" spans="1:4" x14ac:dyDescent="0.35">
      <c r="A44" s="46"/>
      <c r="B44" s="96"/>
      <c r="C44" s="95"/>
    </row>
    <row r="45" spans="1:4" x14ac:dyDescent="0.35">
      <c r="A45" s="46"/>
      <c r="B45" s="96"/>
      <c r="C45" s="95"/>
    </row>
    <row r="46" spans="1:4" x14ac:dyDescent="0.35">
      <c r="A46" s="46"/>
      <c r="B46" s="96"/>
      <c r="C46" s="95"/>
    </row>
    <row r="47" spans="1:4" x14ac:dyDescent="0.35">
      <c r="A47" s="46"/>
      <c r="B47" s="96"/>
      <c r="C47" s="95"/>
    </row>
    <row r="48" spans="1:4" x14ac:dyDescent="0.35">
      <c r="A48" s="46"/>
      <c r="B48" s="96"/>
      <c r="C48" s="95"/>
    </row>
    <row r="49" spans="1:3" x14ac:dyDescent="0.35">
      <c r="A49" s="46"/>
      <c r="B49" s="96"/>
      <c r="C49" s="95"/>
    </row>
    <row r="50" spans="1:3" x14ac:dyDescent="0.35">
      <c r="A50" s="46"/>
      <c r="B50" s="96"/>
      <c r="C50" s="95"/>
    </row>
    <row r="51" spans="1:3" x14ac:dyDescent="0.35">
      <c r="A51" s="46"/>
      <c r="B51" s="96"/>
      <c r="C51" s="95"/>
    </row>
    <row r="52" spans="1:3" x14ac:dyDescent="0.35">
      <c r="A52" s="46"/>
      <c r="B52" s="96"/>
      <c r="C52" s="95"/>
    </row>
    <row r="53" spans="1:3" x14ac:dyDescent="0.35">
      <c r="A53" s="46"/>
      <c r="B53" s="96"/>
      <c r="C53" s="95"/>
    </row>
    <row r="54" spans="1:3" x14ac:dyDescent="0.35">
      <c r="A54" s="46"/>
      <c r="B54" s="96"/>
      <c r="C54" s="95"/>
    </row>
    <row r="55" spans="1:3" x14ac:dyDescent="0.35">
      <c r="A55" s="46"/>
      <c r="B55" s="96"/>
      <c r="C55" s="95"/>
    </row>
    <row r="56" spans="1:3" x14ac:dyDescent="0.35">
      <c r="A56" s="46"/>
      <c r="B56" s="96"/>
      <c r="C56" s="95"/>
    </row>
    <row r="57" spans="1:3" x14ac:dyDescent="0.35">
      <c r="A57" s="46"/>
      <c r="B57" s="96"/>
      <c r="C57" s="95"/>
    </row>
    <row r="58" spans="1:3" x14ac:dyDescent="0.35">
      <c r="A58" s="46"/>
      <c r="B58" s="96"/>
      <c r="C58" s="95"/>
    </row>
    <row r="59" spans="1:3" x14ac:dyDescent="0.35">
      <c r="A59" s="46"/>
      <c r="B59" s="96"/>
      <c r="C59" s="95"/>
    </row>
    <row r="60" spans="1:3" x14ac:dyDescent="0.35">
      <c r="A60" s="46"/>
      <c r="B60" s="96"/>
      <c r="C60" s="95"/>
    </row>
    <row r="61" spans="1:3" x14ac:dyDescent="0.35">
      <c r="A61" s="46"/>
      <c r="B61" s="96"/>
      <c r="C61" s="95"/>
    </row>
    <row r="62" spans="1:3" x14ac:dyDescent="0.35">
      <c r="A62" s="46"/>
      <c r="B62" s="96"/>
      <c r="C62" s="95"/>
    </row>
    <row r="63" spans="1:3" x14ac:dyDescent="0.35">
      <c r="A63" s="46"/>
      <c r="B63" s="96"/>
      <c r="C63" s="95"/>
    </row>
    <row r="64" spans="1:3" x14ac:dyDescent="0.35">
      <c r="A64" s="46"/>
      <c r="B64" s="96"/>
      <c r="C64" s="95"/>
    </row>
    <row r="65" spans="1:3" x14ac:dyDescent="0.35">
      <c r="A65" s="46"/>
      <c r="B65" s="96"/>
      <c r="C65" s="95"/>
    </row>
    <row r="66" spans="1:3" x14ac:dyDescent="0.35">
      <c r="A66" s="46"/>
      <c r="B66" s="96"/>
      <c r="C66" s="95"/>
    </row>
    <row r="67" spans="1:3" x14ac:dyDescent="0.35">
      <c r="A67" s="46"/>
      <c r="B67" s="96"/>
      <c r="C67" s="95"/>
    </row>
    <row r="68" spans="1:3" x14ac:dyDescent="0.35">
      <c r="A68" s="46"/>
      <c r="B68" s="96"/>
      <c r="C68" s="95"/>
    </row>
    <row r="69" spans="1:3" x14ac:dyDescent="0.35">
      <c r="A69" s="46"/>
      <c r="B69" s="96"/>
      <c r="C69" s="95"/>
    </row>
    <row r="70" spans="1:3" x14ac:dyDescent="0.35">
      <c r="A70" s="46"/>
      <c r="B70" s="96"/>
      <c r="C70" s="95"/>
    </row>
    <row r="71" spans="1:3" x14ac:dyDescent="0.35">
      <c r="A71" s="46"/>
      <c r="B71" s="96"/>
      <c r="C71" s="95"/>
    </row>
    <row r="72" spans="1:3" x14ac:dyDescent="0.35">
      <c r="A72" s="46"/>
      <c r="B72" s="96"/>
      <c r="C72" s="95"/>
    </row>
    <row r="73" spans="1:3" x14ac:dyDescent="0.35">
      <c r="A73" s="46"/>
      <c r="B73" s="96"/>
      <c r="C73" s="95"/>
    </row>
    <row r="74" spans="1:3" x14ac:dyDescent="0.35">
      <c r="A74" s="46"/>
      <c r="B74" s="96"/>
      <c r="C74" s="95"/>
    </row>
    <row r="75" spans="1:3" x14ac:dyDescent="0.35">
      <c r="A75" s="46"/>
      <c r="B75" s="96"/>
      <c r="C75" s="95"/>
    </row>
    <row r="76" spans="1:3" x14ac:dyDescent="0.35">
      <c r="A76" s="46"/>
      <c r="B76" s="96"/>
      <c r="C76" s="95"/>
    </row>
    <row r="77" spans="1:3" x14ac:dyDescent="0.35">
      <c r="A77" s="46"/>
      <c r="B77" s="96"/>
      <c r="C77" s="95"/>
    </row>
    <row r="78" spans="1:3" x14ac:dyDescent="0.35">
      <c r="A78" s="46"/>
      <c r="B78" s="96"/>
      <c r="C78" s="95"/>
    </row>
    <row r="79" spans="1:3" x14ac:dyDescent="0.35">
      <c r="A79" s="46"/>
      <c r="B79" s="96"/>
      <c r="C79" s="95"/>
    </row>
    <row r="80" spans="1:3" x14ac:dyDescent="0.35">
      <c r="A80" s="46"/>
      <c r="B80" s="96"/>
      <c r="C80" s="95"/>
    </row>
    <row r="81" spans="1:3" x14ac:dyDescent="0.35">
      <c r="A81" s="46"/>
      <c r="B81" s="96"/>
      <c r="C81" s="95"/>
    </row>
    <row r="82" spans="1:3" x14ac:dyDescent="0.35">
      <c r="A82" s="46"/>
      <c r="B82" s="96"/>
      <c r="C82" s="95"/>
    </row>
    <row r="83" spans="1:3" x14ac:dyDescent="0.35">
      <c r="A83" s="46"/>
      <c r="B83" s="96"/>
      <c r="C83" s="95"/>
    </row>
    <row r="84" spans="1:3" x14ac:dyDescent="0.35">
      <c r="A84" s="46"/>
      <c r="B84" s="96"/>
      <c r="C84" s="95"/>
    </row>
    <row r="85" spans="1:3" x14ac:dyDescent="0.35">
      <c r="A85" s="46"/>
      <c r="B85" s="96"/>
      <c r="C85" s="95"/>
    </row>
    <row r="86" spans="1:3" x14ac:dyDescent="0.35">
      <c r="A86" s="46"/>
      <c r="B86" s="96"/>
      <c r="C86" s="95"/>
    </row>
    <row r="87" spans="1:3" x14ac:dyDescent="0.35">
      <c r="A87" s="46"/>
      <c r="B87" s="96"/>
      <c r="C87" s="95"/>
    </row>
    <row r="88" spans="1:3" x14ac:dyDescent="0.35">
      <c r="A88" s="46"/>
      <c r="B88" s="96"/>
      <c r="C88" s="95"/>
    </row>
    <row r="89" spans="1:3" x14ac:dyDescent="0.35">
      <c r="A89" s="46"/>
      <c r="B89" s="96"/>
      <c r="C89" s="95"/>
    </row>
    <row r="90" spans="1:3" x14ac:dyDescent="0.35">
      <c r="A90" s="46"/>
      <c r="B90" s="96"/>
      <c r="C90" s="95"/>
    </row>
    <row r="91" spans="1:3" x14ac:dyDescent="0.35">
      <c r="A91" s="46"/>
      <c r="B91" s="96"/>
      <c r="C91" s="95"/>
    </row>
    <row r="92" spans="1:3" x14ac:dyDescent="0.35">
      <c r="A92" s="46"/>
      <c r="B92" s="96"/>
      <c r="C92" s="95"/>
    </row>
    <row r="93" spans="1:3" x14ac:dyDescent="0.35">
      <c r="A93" s="46"/>
      <c r="B93" s="96"/>
      <c r="C93" s="95"/>
    </row>
    <row r="94" spans="1:3" x14ac:dyDescent="0.35">
      <c r="A94" s="46"/>
      <c r="B94" s="96"/>
      <c r="C94" s="95"/>
    </row>
    <row r="95" spans="1:3" x14ac:dyDescent="0.35">
      <c r="A95" s="46"/>
      <c r="B95" s="96"/>
      <c r="C95" s="95"/>
    </row>
    <row r="96" spans="1:3" x14ac:dyDescent="0.35">
      <c r="A96" s="46"/>
      <c r="B96" s="96"/>
      <c r="C96" s="95"/>
    </row>
    <row r="97" spans="1:3" x14ac:dyDescent="0.35">
      <c r="A97" s="46"/>
      <c r="B97" s="96"/>
      <c r="C97" s="95"/>
    </row>
    <row r="98" spans="1:3" x14ac:dyDescent="0.35">
      <c r="A98" s="46"/>
      <c r="B98" s="96"/>
      <c r="C98" s="95"/>
    </row>
    <row r="99" spans="1:3" x14ac:dyDescent="0.35">
      <c r="A99" s="46"/>
      <c r="B99" s="96"/>
      <c r="C99" s="95"/>
    </row>
    <row r="100" spans="1:3" x14ac:dyDescent="0.35">
      <c r="A100" s="46"/>
      <c r="B100" s="96"/>
      <c r="C100" s="95"/>
    </row>
    <row r="101" spans="1:3" x14ac:dyDescent="0.35">
      <c r="A101" s="46"/>
      <c r="B101" s="96"/>
      <c r="C101" s="95"/>
    </row>
    <row r="102" spans="1:3" x14ac:dyDescent="0.35">
      <c r="A102" s="46"/>
      <c r="B102" s="96"/>
      <c r="C102" s="95"/>
    </row>
    <row r="103" spans="1:3" x14ac:dyDescent="0.35">
      <c r="A103" s="46"/>
      <c r="B103" s="96"/>
      <c r="C103" s="95"/>
    </row>
    <row r="104" spans="1:3" x14ac:dyDescent="0.35">
      <c r="A104" s="46"/>
      <c r="B104" s="96"/>
      <c r="C104" s="95"/>
    </row>
    <row r="105" spans="1:3" x14ac:dyDescent="0.35">
      <c r="A105" s="46"/>
      <c r="B105" s="96"/>
      <c r="C105" s="95"/>
    </row>
    <row r="106" spans="1:3" x14ac:dyDescent="0.35">
      <c r="A106" s="46"/>
      <c r="B106" s="96"/>
      <c r="C106" s="95"/>
    </row>
    <row r="107" spans="1:3" x14ac:dyDescent="0.35">
      <c r="A107" s="46"/>
      <c r="B107" s="96"/>
      <c r="C107" s="95"/>
    </row>
    <row r="108" spans="1:3" x14ac:dyDescent="0.35">
      <c r="A108" s="46"/>
      <c r="B108" s="96"/>
      <c r="C108" s="95"/>
    </row>
    <row r="109" spans="1:3" x14ac:dyDescent="0.35">
      <c r="A109" s="46"/>
      <c r="B109" s="96"/>
      <c r="C109" s="95"/>
    </row>
    <row r="110" spans="1:3" x14ac:dyDescent="0.35">
      <c r="A110" s="46"/>
      <c r="B110" s="96"/>
      <c r="C110" s="95"/>
    </row>
    <row r="111" spans="1:3" x14ac:dyDescent="0.35">
      <c r="A111" s="46"/>
      <c r="B111" s="96"/>
      <c r="C111" s="95"/>
    </row>
    <row r="112" spans="1:3" x14ac:dyDescent="0.35">
      <c r="A112" s="46"/>
      <c r="B112" s="96"/>
      <c r="C112" s="95"/>
    </row>
    <row r="113" spans="1:3" x14ac:dyDescent="0.35">
      <c r="A113" s="46"/>
      <c r="B113" s="96"/>
      <c r="C113" s="95"/>
    </row>
    <row r="114" spans="1:3" x14ac:dyDescent="0.35">
      <c r="A114" s="46"/>
      <c r="B114" s="96"/>
      <c r="C114" s="95"/>
    </row>
    <row r="115" spans="1:3" x14ac:dyDescent="0.35">
      <c r="A115" s="46"/>
      <c r="B115" s="96"/>
      <c r="C115" s="95"/>
    </row>
    <row r="116" spans="1:3" x14ac:dyDescent="0.35">
      <c r="A116" s="46"/>
      <c r="B116" s="96"/>
      <c r="C116" s="95"/>
    </row>
    <row r="117" spans="1:3" x14ac:dyDescent="0.35">
      <c r="A117" s="46"/>
      <c r="B117" s="96"/>
      <c r="C117" s="95"/>
    </row>
    <row r="118" spans="1:3" x14ac:dyDescent="0.35">
      <c r="A118" s="46"/>
      <c r="B118" s="96"/>
      <c r="C118" s="95"/>
    </row>
    <row r="119" spans="1:3" x14ac:dyDescent="0.35">
      <c r="A119" s="46"/>
      <c r="B119" s="96"/>
      <c r="C119" s="95"/>
    </row>
    <row r="120" spans="1:3" x14ac:dyDescent="0.35">
      <c r="A120" s="46"/>
      <c r="B120" s="96"/>
      <c r="C120" s="95"/>
    </row>
    <row r="121" spans="1:3" x14ac:dyDescent="0.35">
      <c r="A121" s="46"/>
      <c r="B121" s="96"/>
      <c r="C121" s="95"/>
    </row>
    <row r="122" spans="1:3" x14ac:dyDescent="0.35">
      <c r="A122" s="46"/>
      <c r="B122" s="96"/>
      <c r="C122" s="95"/>
    </row>
    <row r="123" spans="1:3" x14ac:dyDescent="0.35">
      <c r="A123" s="46"/>
      <c r="B123" s="96"/>
      <c r="C123" s="95"/>
    </row>
    <row r="124" spans="1:3" x14ac:dyDescent="0.35">
      <c r="A124" s="46"/>
      <c r="B124" s="96"/>
      <c r="C124" s="95"/>
    </row>
    <row r="125" spans="1:3" x14ac:dyDescent="0.35">
      <c r="A125" s="46"/>
      <c r="B125" s="96"/>
      <c r="C125" s="95"/>
    </row>
    <row r="126" spans="1:3" x14ac:dyDescent="0.35">
      <c r="A126" s="46"/>
      <c r="B126" s="96"/>
      <c r="C126" s="95"/>
    </row>
    <row r="127" spans="1:3" x14ac:dyDescent="0.35">
      <c r="A127" s="46"/>
      <c r="B127" s="96"/>
      <c r="C127" s="95"/>
    </row>
    <row r="128" spans="1:3" x14ac:dyDescent="0.35">
      <c r="A128" s="46"/>
      <c r="B128" s="96"/>
      <c r="C128" s="95"/>
    </row>
    <row r="129" spans="1:3" x14ac:dyDescent="0.35">
      <c r="A129" s="46"/>
      <c r="B129" s="96"/>
      <c r="C129" s="95"/>
    </row>
    <row r="130" spans="1:3" x14ac:dyDescent="0.35">
      <c r="A130" s="46"/>
      <c r="B130" s="96"/>
      <c r="C130" s="95"/>
    </row>
    <row r="131" spans="1:3" x14ac:dyDescent="0.35">
      <c r="A131" s="46"/>
      <c r="B131" s="96"/>
      <c r="C131" s="95"/>
    </row>
    <row r="132" spans="1:3" x14ac:dyDescent="0.35">
      <c r="A132" s="46"/>
      <c r="B132" s="96"/>
      <c r="C132" s="95"/>
    </row>
    <row r="133" spans="1:3" x14ac:dyDescent="0.35">
      <c r="A133" s="46"/>
      <c r="B133" s="96"/>
      <c r="C133" s="95"/>
    </row>
    <row r="134" spans="1:3" x14ac:dyDescent="0.35">
      <c r="A134" s="46"/>
      <c r="B134" s="96"/>
      <c r="C134" s="95"/>
    </row>
    <row r="135" spans="1:3" x14ac:dyDescent="0.35">
      <c r="A135" s="46"/>
      <c r="B135" s="96"/>
      <c r="C135" s="95"/>
    </row>
    <row r="136" spans="1:3" x14ac:dyDescent="0.35">
      <c r="A136" s="46"/>
      <c r="B136" s="96"/>
      <c r="C136" s="95"/>
    </row>
    <row r="137" spans="1:3" x14ac:dyDescent="0.35">
      <c r="A137" s="46"/>
      <c r="B137" s="96"/>
      <c r="C137" s="95"/>
    </row>
    <row r="138" spans="1:3" x14ac:dyDescent="0.35">
      <c r="A138" s="46"/>
      <c r="B138" s="96"/>
      <c r="C138" s="95"/>
    </row>
    <row r="139" spans="1:3" x14ac:dyDescent="0.35">
      <c r="A139" s="46"/>
      <c r="B139" s="96"/>
      <c r="C139" s="95"/>
    </row>
    <row r="140" spans="1:3" x14ac:dyDescent="0.35">
      <c r="A140" s="46"/>
      <c r="B140" s="96"/>
      <c r="C140" s="95"/>
    </row>
    <row r="141" spans="1:3" x14ac:dyDescent="0.35">
      <c r="A141" s="46"/>
      <c r="B141" s="96"/>
      <c r="C141" s="95"/>
    </row>
    <row r="142" spans="1:3" x14ac:dyDescent="0.35">
      <c r="A142" s="46"/>
      <c r="B142" s="96"/>
      <c r="C142" s="95"/>
    </row>
    <row r="143" spans="1:3" x14ac:dyDescent="0.35">
      <c r="A143" s="46"/>
      <c r="B143" s="96"/>
      <c r="C143" s="95"/>
    </row>
    <row r="144" spans="1:3" x14ac:dyDescent="0.35">
      <c r="A144" s="46"/>
      <c r="B144" s="96"/>
      <c r="C144" s="95"/>
    </row>
    <row r="145" spans="1:3" x14ac:dyDescent="0.35">
      <c r="A145" s="46"/>
      <c r="B145" s="96"/>
      <c r="C145" s="95"/>
    </row>
    <row r="146" spans="1:3" x14ac:dyDescent="0.35">
      <c r="A146" s="46"/>
      <c r="B146" s="96"/>
      <c r="C146" s="95"/>
    </row>
    <row r="147" spans="1:3" x14ac:dyDescent="0.35">
      <c r="A147" s="46"/>
      <c r="B147" s="96"/>
      <c r="C147" s="95"/>
    </row>
    <row r="148" spans="1:3" x14ac:dyDescent="0.35">
      <c r="A148" s="46"/>
      <c r="B148" s="96"/>
      <c r="C148" s="95"/>
    </row>
    <row r="149" spans="1:3" x14ac:dyDescent="0.35">
      <c r="A149" s="46"/>
      <c r="B149" s="96"/>
      <c r="C149" s="95"/>
    </row>
    <row r="150" spans="1:3" x14ac:dyDescent="0.35">
      <c r="A150" s="46"/>
      <c r="B150" s="96"/>
      <c r="C150" s="95"/>
    </row>
    <row r="151" spans="1:3" x14ac:dyDescent="0.35">
      <c r="A151" s="46"/>
      <c r="B151" s="96"/>
      <c r="C151" s="95"/>
    </row>
    <row r="152" spans="1:3" x14ac:dyDescent="0.35">
      <c r="A152" s="46"/>
      <c r="B152" s="96"/>
      <c r="C152" s="95"/>
    </row>
    <row r="153" spans="1:3" x14ac:dyDescent="0.35">
      <c r="A153" s="46"/>
      <c r="B153" s="96"/>
      <c r="C153" s="95"/>
    </row>
    <row r="154" spans="1:3" x14ac:dyDescent="0.35">
      <c r="A154" s="46"/>
      <c r="B154" s="96"/>
      <c r="C154" s="95"/>
    </row>
    <row r="155" spans="1:3" x14ac:dyDescent="0.35">
      <c r="A155" s="46"/>
      <c r="B155" s="96"/>
      <c r="C155" s="95"/>
    </row>
    <row r="156" spans="1:3" x14ac:dyDescent="0.35">
      <c r="A156" s="46"/>
      <c r="B156" s="96"/>
      <c r="C156" s="95"/>
    </row>
    <row r="157" spans="1:3" x14ac:dyDescent="0.35">
      <c r="A157" s="46"/>
      <c r="B157" s="96"/>
      <c r="C157" s="95"/>
    </row>
    <row r="158" spans="1:3" x14ac:dyDescent="0.35">
      <c r="A158" s="46"/>
      <c r="B158" s="96"/>
      <c r="C158" s="95"/>
    </row>
    <row r="159" spans="1:3" x14ac:dyDescent="0.35">
      <c r="A159" s="46"/>
      <c r="B159" s="96"/>
      <c r="C159" s="95"/>
    </row>
    <row r="160" spans="1:3" x14ac:dyDescent="0.35">
      <c r="A160" s="46"/>
      <c r="B160" s="96"/>
      <c r="C160" s="95"/>
    </row>
    <row r="161" spans="1:3" x14ac:dyDescent="0.35">
      <c r="A161" s="46"/>
      <c r="B161" s="96"/>
      <c r="C161" s="95"/>
    </row>
    <row r="162" spans="1:3" x14ac:dyDescent="0.35">
      <c r="A162" s="46"/>
      <c r="B162" s="96"/>
      <c r="C162" s="95"/>
    </row>
    <row r="163" spans="1:3" x14ac:dyDescent="0.35">
      <c r="A163" s="46"/>
      <c r="B163" s="96"/>
      <c r="C163" s="95"/>
    </row>
    <row r="164" spans="1:3" x14ac:dyDescent="0.35">
      <c r="A164" s="46"/>
      <c r="B164" s="96"/>
      <c r="C164" s="95"/>
    </row>
    <row r="165" spans="1:3" x14ac:dyDescent="0.35">
      <c r="A165" s="46"/>
      <c r="B165" s="96"/>
      <c r="C165" s="95"/>
    </row>
    <row r="166" spans="1:3" x14ac:dyDescent="0.35">
      <c r="A166" s="46"/>
      <c r="B166" s="96"/>
      <c r="C166" s="95"/>
    </row>
    <row r="167" spans="1:3" x14ac:dyDescent="0.35">
      <c r="A167" s="46"/>
      <c r="B167" s="96"/>
      <c r="C167" s="95"/>
    </row>
    <row r="168" spans="1:3" x14ac:dyDescent="0.35">
      <c r="A168" s="46"/>
      <c r="B168" s="96"/>
      <c r="C168" s="95"/>
    </row>
    <row r="169" spans="1:3" x14ac:dyDescent="0.35">
      <c r="A169" s="46"/>
      <c r="B169" s="96"/>
      <c r="C169" s="95"/>
    </row>
    <row r="170" spans="1:3" x14ac:dyDescent="0.35">
      <c r="A170" s="46"/>
      <c r="B170" s="96"/>
      <c r="C170" s="95"/>
    </row>
    <row r="171" spans="1:3" x14ac:dyDescent="0.35">
      <c r="A171" s="46"/>
      <c r="B171" s="96"/>
      <c r="C171" s="95"/>
    </row>
    <row r="172" spans="1:3" x14ac:dyDescent="0.35">
      <c r="A172" s="46"/>
      <c r="B172" s="96"/>
      <c r="C172" s="95"/>
    </row>
    <row r="173" spans="1:3" x14ac:dyDescent="0.35">
      <c r="A173" s="46"/>
      <c r="B173" s="96"/>
      <c r="C173" s="95"/>
    </row>
    <row r="174" spans="1:3" x14ac:dyDescent="0.35">
      <c r="A174" s="46"/>
      <c r="B174" s="96"/>
      <c r="C174" s="95"/>
    </row>
    <row r="175" spans="1:3" x14ac:dyDescent="0.35">
      <c r="A175" s="46"/>
      <c r="B175" s="96"/>
      <c r="C175" s="95"/>
    </row>
    <row r="176" spans="1:3" x14ac:dyDescent="0.35">
      <c r="A176" s="46"/>
      <c r="B176" s="96"/>
      <c r="C176" s="95"/>
    </row>
    <row r="177" spans="1:3" x14ac:dyDescent="0.35">
      <c r="A177" s="46"/>
      <c r="B177" s="96"/>
      <c r="C177" s="95"/>
    </row>
    <row r="178" spans="1:3" x14ac:dyDescent="0.35">
      <c r="A178" s="46"/>
      <c r="B178" s="96"/>
      <c r="C178" s="95"/>
    </row>
    <row r="179" spans="1:3" x14ac:dyDescent="0.35">
      <c r="A179" s="46"/>
      <c r="B179" s="96"/>
      <c r="C179" s="95"/>
    </row>
    <row r="180" spans="1:3" x14ac:dyDescent="0.35">
      <c r="A180" s="46"/>
      <c r="B180" s="96"/>
      <c r="C180" s="95"/>
    </row>
    <row r="181" spans="1:3" x14ac:dyDescent="0.35">
      <c r="A181" s="46"/>
      <c r="B181" s="96"/>
      <c r="C181" s="95"/>
    </row>
    <row r="182" spans="1:3" x14ac:dyDescent="0.35">
      <c r="A182" s="46"/>
      <c r="B182" s="96"/>
      <c r="C182" s="95"/>
    </row>
    <row r="183" spans="1:3" x14ac:dyDescent="0.35">
      <c r="A183" s="46"/>
      <c r="B183" s="96"/>
      <c r="C183" s="95"/>
    </row>
    <row r="184" spans="1:3" x14ac:dyDescent="0.35">
      <c r="A184" s="46"/>
      <c r="B184" s="96"/>
      <c r="C184" s="95"/>
    </row>
    <row r="185" spans="1:3" x14ac:dyDescent="0.35">
      <c r="A185" s="46"/>
      <c r="B185" s="96"/>
      <c r="C185" s="95"/>
    </row>
    <row r="186" spans="1:3" x14ac:dyDescent="0.35">
      <c r="A186" s="46"/>
      <c r="B186" s="96"/>
      <c r="C186" s="95"/>
    </row>
    <row r="187" spans="1:3" x14ac:dyDescent="0.35">
      <c r="A187" s="46"/>
      <c r="B187" s="96"/>
      <c r="C187" s="95"/>
    </row>
    <row r="188" spans="1:3" x14ac:dyDescent="0.35">
      <c r="A188" s="46"/>
      <c r="B188" s="96"/>
      <c r="C188" s="95"/>
    </row>
    <row r="189" spans="1:3" x14ac:dyDescent="0.35">
      <c r="A189" s="46"/>
      <c r="B189" s="96"/>
      <c r="C189" s="95"/>
    </row>
    <row r="190" spans="1:3" x14ac:dyDescent="0.35">
      <c r="A190" s="46"/>
      <c r="B190" s="96"/>
      <c r="C190" s="95"/>
    </row>
    <row r="191" spans="1:3" x14ac:dyDescent="0.35">
      <c r="A191" s="46"/>
      <c r="B191" s="96"/>
      <c r="C191" s="95"/>
    </row>
    <row r="192" spans="1:3" x14ac:dyDescent="0.35">
      <c r="A192" s="46"/>
      <c r="B192" s="96"/>
      <c r="C192" s="95"/>
    </row>
    <row r="193" spans="1:3" x14ac:dyDescent="0.35">
      <c r="A193" s="46"/>
      <c r="B193" s="96"/>
      <c r="C193" s="95"/>
    </row>
    <row r="194" spans="1:3" x14ac:dyDescent="0.35">
      <c r="A194" s="46"/>
      <c r="B194" s="96"/>
      <c r="C194" s="95"/>
    </row>
    <row r="195" spans="1:3" x14ac:dyDescent="0.35">
      <c r="A195" s="46"/>
      <c r="B195" s="96"/>
      <c r="C195" s="95"/>
    </row>
    <row r="196" spans="1:3" x14ac:dyDescent="0.35">
      <c r="A196" s="46"/>
      <c r="B196" s="96"/>
      <c r="C196" s="95"/>
    </row>
    <row r="197" spans="1:3" x14ac:dyDescent="0.35">
      <c r="A197" s="46"/>
      <c r="B197" s="96"/>
      <c r="C197" s="95"/>
    </row>
    <row r="198" spans="1:3" x14ac:dyDescent="0.35">
      <c r="A198" s="46"/>
      <c r="B198" s="96"/>
      <c r="C198" s="95"/>
    </row>
    <row r="199" spans="1:3" x14ac:dyDescent="0.35">
      <c r="A199" s="46"/>
      <c r="B199" s="96"/>
      <c r="C199" s="95"/>
    </row>
    <row r="200" spans="1:3" x14ac:dyDescent="0.35">
      <c r="A200" s="46"/>
      <c r="B200" s="96"/>
      <c r="C200" s="95"/>
    </row>
    <row r="201" spans="1:3" x14ac:dyDescent="0.35">
      <c r="A201" s="46"/>
      <c r="B201" s="96"/>
      <c r="C201" s="95"/>
    </row>
    <row r="202" spans="1:3" x14ac:dyDescent="0.35">
      <c r="A202" s="46"/>
      <c r="B202" s="96"/>
      <c r="C202" s="95"/>
    </row>
    <row r="203" spans="1:3" x14ac:dyDescent="0.35">
      <c r="A203" s="46"/>
      <c r="B203" s="96"/>
      <c r="C203" s="95"/>
    </row>
    <row r="204" spans="1:3" x14ac:dyDescent="0.35">
      <c r="A204" s="46"/>
      <c r="B204" s="96"/>
      <c r="C204" s="95"/>
    </row>
    <row r="205" spans="1:3" x14ac:dyDescent="0.35">
      <c r="A205" s="46"/>
      <c r="B205" s="96"/>
      <c r="C205" s="95"/>
    </row>
    <row r="206" spans="1:3" x14ac:dyDescent="0.35">
      <c r="A206" s="46"/>
      <c r="B206" s="96"/>
      <c r="C206" s="95"/>
    </row>
    <row r="207" spans="1:3" x14ac:dyDescent="0.35">
      <c r="A207" s="46"/>
      <c r="B207" s="96"/>
      <c r="C207" s="95"/>
    </row>
    <row r="208" spans="1:3" x14ac:dyDescent="0.35">
      <c r="A208" s="46"/>
      <c r="B208" s="96"/>
      <c r="C208" s="95"/>
    </row>
    <row r="209" spans="1:3" x14ac:dyDescent="0.35">
      <c r="A209" s="46"/>
      <c r="B209" s="96"/>
      <c r="C209" s="95"/>
    </row>
    <row r="210" spans="1:3" x14ac:dyDescent="0.35">
      <c r="A210" s="46"/>
      <c r="B210" s="96"/>
      <c r="C210" s="95"/>
    </row>
    <row r="211" spans="1:3" x14ac:dyDescent="0.35">
      <c r="A211" s="46"/>
      <c r="B211" s="96"/>
      <c r="C211" s="95"/>
    </row>
    <row r="212" spans="1:3" x14ac:dyDescent="0.35">
      <c r="A212" s="46"/>
      <c r="B212" s="96"/>
      <c r="C212" s="95"/>
    </row>
    <row r="213" spans="1:3" x14ac:dyDescent="0.35">
      <c r="A213" s="46"/>
      <c r="B213" s="96"/>
      <c r="C213" s="95"/>
    </row>
    <row r="214" spans="1:3" x14ac:dyDescent="0.35">
      <c r="A214" s="46"/>
      <c r="B214" s="96"/>
      <c r="C214" s="95"/>
    </row>
    <row r="215" spans="1:3" x14ac:dyDescent="0.35">
      <c r="A215" s="46"/>
      <c r="B215" s="96"/>
      <c r="C215" s="95"/>
    </row>
    <row r="216" spans="1:3" x14ac:dyDescent="0.35">
      <c r="A216" s="46"/>
      <c r="B216" s="96"/>
      <c r="C216" s="95"/>
    </row>
    <row r="217" spans="1:3" x14ac:dyDescent="0.35">
      <c r="A217" s="46"/>
      <c r="B217" s="96"/>
      <c r="C217" s="95"/>
    </row>
    <row r="218" spans="1:3" x14ac:dyDescent="0.35">
      <c r="A218" s="46"/>
      <c r="B218" s="96"/>
      <c r="C218" s="95"/>
    </row>
    <row r="219" spans="1:3" x14ac:dyDescent="0.35">
      <c r="A219" s="46"/>
      <c r="B219" s="96"/>
      <c r="C219" s="95"/>
    </row>
    <row r="220" spans="1:3" x14ac:dyDescent="0.35">
      <c r="A220" s="46"/>
      <c r="B220" s="96"/>
      <c r="C220" s="95"/>
    </row>
    <row r="221" spans="1:3" x14ac:dyDescent="0.35">
      <c r="A221" s="46"/>
      <c r="B221" s="96"/>
      <c r="C221" s="95"/>
    </row>
    <row r="222" spans="1:3" x14ac:dyDescent="0.35">
      <c r="A222" s="46"/>
      <c r="B222" s="96"/>
      <c r="C222" s="95"/>
    </row>
    <row r="223" spans="1:3" x14ac:dyDescent="0.35">
      <c r="A223" s="46"/>
      <c r="B223" s="96"/>
      <c r="C223" s="95"/>
    </row>
    <row r="224" spans="1:3" x14ac:dyDescent="0.35">
      <c r="A224" s="46"/>
      <c r="B224" s="96"/>
      <c r="C224" s="95"/>
    </row>
    <row r="225" spans="1:3" x14ac:dyDescent="0.35">
      <c r="A225" s="46"/>
      <c r="B225" s="96"/>
      <c r="C225" s="95"/>
    </row>
    <row r="226" spans="1:3" x14ac:dyDescent="0.35">
      <c r="A226" s="46"/>
      <c r="B226" s="96"/>
      <c r="C226" s="95"/>
    </row>
    <row r="227" spans="1:3" x14ac:dyDescent="0.35">
      <c r="A227" s="46"/>
      <c r="B227" s="96"/>
      <c r="C227" s="95"/>
    </row>
    <row r="228" spans="1:3" x14ac:dyDescent="0.35">
      <c r="A228" s="46"/>
      <c r="B228" s="96"/>
      <c r="C228" s="95"/>
    </row>
    <row r="229" spans="1:3" x14ac:dyDescent="0.35">
      <c r="A229" s="46"/>
      <c r="B229" s="96"/>
      <c r="C229" s="95"/>
    </row>
    <row r="230" spans="1:3" x14ac:dyDescent="0.35">
      <c r="A230" s="46"/>
      <c r="B230" s="96"/>
      <c r="C230" s="95"/>
    </row>
    <row r="231" spans="1:3" x14ac:dyDescent="0.35">
      <c r="A231" s="46"/>
      <c r="B231" s="96"/>
      <c r="C231" s="95"/>
    </row>
    <row r="232" spans="1:3" x14ac:dyDescent="0.35">
      <c r="A232" s="46"/>
      <c r="B232" s="96"/>
      <c r="C232" s="95"/>
    </row>
    <row r="233" spans="1:3" x14ac:dyDescent="0.35">
      <c r="A233" s="46"/>
      <c r="B233" s="96"/>
      <c r="C233" s="95"/>
    </row>
    <row r="234" spans="1:3" x14ac:dyDescent="0.35">
      <c r="A234" s="46"/>
      <c r="B234" s="96"/>
      <c r="C234" s="95"/>
    </row>
    <row r="235" spans="1:3" x14ac:dyDescent="0.35">
      <c r="A235" s="46"/>
      <c r="B235" s="96"/>
      <c r="C235" s="95"/>
    </row>
    <row r="236" spans="1:3" x14ac:dyDescent="0.35">
      <c r="A236" s="46"/>
      <c r="B236" s="96"/>
      <c r="C236" s="95"/>
    </row>
    <row r="237" spans="1:3" x14ac:dyDescent="0.35">
      <c r="A237" s="46"/>
      <c r="B237" s="96"/>
      <c r="C237" s="95"/>
    </row>
    <row r="238" spans="1:3" x14ac:dyDescent="0.35">
      <c r="A238" s="46"/>
      <c r="B238" s="96"/>
      <c r="C238" s="95"/>
    </row>
    <row r="239" spans="1:3" x14ac:dyDescent="0.35">
      <c r="A239" s="46"/>
      <c r="B239" s="96"/>
      <c r="C239" s="95"/>
    </row>
    <row r="240" spans="1:3" x14ac:dyDescent="0.35">
      <c r="A240" s="46"/>
      <c r="B240" s="96"/>
      <c r="C240" s="95"/>
    </row>
    <row r="241" spans="1:3" x14ac:dyDescent="0.35">
      <c r="A241" s="46"/>
      <c r="B241" s="96"/>
      <c r="C241" s="95"/>
    </row>
    <row r="242" spans="1:3" x14ac:dyDescent="0.35">
      <c r="A242" s="46"/>
      <c r="B242" s="96"/>
      <c r="C242" s="95"/>
    </row>
    <row r="243" spans="1:3" x14ac:dyDescent="0.35">
      <c r="A243" s="46"/>
      <c r="B243" s="96"/>
      <c r="C243" s="95"/>
    </row>
    <row r="244" spans="1:3" x14ac:dyDescent="0.35">
      <c r="A244" s="46"/>
      <c r="B244" s="96"/>
      <c r="C244" s="95"/>
    </row>
    <row r="245" spans="1:3" x14ac:dyDescent="0.35">
      <c r="A245" s="46"/>
      <c r="B245" s="96"/>
      <c r="C245" s="95"/>
    </row>
    <row r="246" spans="1:3" x14ac:dyDescent="0.35">
      <c r="A246" s="46"/>
      <c r="B246" s="96"/>
      <c r="C246" s="95"/>
    </row>
    <row r="247" spans="1:3" x14ac:dyDescent="0.35">
      <c r="A247" s="46"/>
      <c r="B247" s="96"/>
      <c r="C247" s="95"/>
    </row>
    <row r="248" spans="1:3" x14ac:dyDescent="0.35">
      <c r="A248" s="46"/>
      <c r="B248" s="96"/>
      <c r="C248" s="95"/>
    </row>
    <row r="249" spans="1:3" x14ac:dyDescent="0.35">
      <c r="A249" s="46"/>
      <c r="B249" s="96"/>
      <c r="C249" s="95"/>
    </row>
    <row r="250" spans="1:3" x14ac:dyDescent="0.35">
      <c r="A250" s="46"/>
      <c r="B250" s="96"/>
      <c r="C250" s="95"/>
    </row>
    <row r="251" spans="1:3" x14ac:dyDescent="0.35">
      <c r="A251" s="46"/>
      <c r="B251" s="96"/>
      <c r="C251" s="95"/>
    </row>
    <row r="252" spans="1:3" x14ac:dyDescent="0.35">
      <c r="A252" s="46"/>
      <c r="B252" s="96"/>
      <c r="C252" s="95"/>
    </row>
    <row r="253" spans="1:3" x14ac:dyDescent="0.35">
      <c r="A253" s="46"/>
      <c r="B253" s="96"/>
      <c r="C253" s="95"/>
    </row>
    <row r="254" spans="1:3" x14ac:dyDescent="0.35">
      <c r="A254" s="46"/>
      <c r="B254" s="96"/>
      <c r="C254" s="95"/>
    </row>
    <row r="255" spans="1:3" x14ac:dyDescent="0.35">
      <c r="A255" s="46"/>
      <c r="B255" s="96"/>
      <c r="C255" s="95"/>
    </row>
    <row r="256" spans="1:3" x14ac:dyDescent="0.35">
      <c r="A256" s="46"/>
      <c r="B256" s="96"/>
      <c r="C256" s="95"/>
    </row>
    <row r="257" spans="1:3" x14ac:dyDescent="0.35">
      <c r="A257" s="46"/>
      <c r="B257" s="96"/>
      <c r="C257" s="95"/>
    </row>
    <row r="258" spans="1:3" x14ac:dyDescent="0.35">
      <c r="A258" s="46"/>
      <c r="B258" s="96"/>
      <c r="C258" s="95"/>
    </row>
    <row r="259" spans="1:3" x14ac:dyDescent="0.35">
      <c r="A259" s="46"/>
      <c r="B259" s="96"/>
      <c r="C259" s="95"/>
    </row>
    <row r="260" spans="1:3" x14ac:dyDescent="0.35">
      <c r="A260" s="46"/>
      <c r="B260" s="96"/>
      <c r="C260" s="95"/>
    </row>
    <row r="261" spans="1:3" x14ac:dyDescent="0.35">
      <c r="A261" s="46"/>
      <c r="B261" s="96"/>
      <c r="C261" s="95"/>
    </row>
    <row r="262" spans="1:3" x14ac:dyDescent="0.35">
      <c r="A262" s="46"/>
      <c r="B262" s="96"/>
      <c r="C262" s="95"/>
    </row>
    <row r="263" spans="1:3" x14ac:dyDescent="0.35">
      <c r="A263" s="46"/>
      <c r="B263" s="96"/>
      <c r="C263" s="95"/>
    </row>
    <row r="264" spans="1:3" x14ac:dyDescent="0.35">
      <c r="A264" s="46"/>
      <c r="B264" s="96"/>
      <c r="C264" s="95"/>
    </row>
    <row r="265" spans="1:3" x14ac:dyDescent="0.35">
      <c r="A265" s="46"/>
      <c r="B265" s="96"/>
      <c r="C265" s="95"/>
    </row>
    <row r="266" spans="1:3" x14ac:dyDescent="0.35">
      <c r="A266" s="46"/>
      <c r="B266" s="96"/>
      <c r="C266" s="95"/>
    </row>
    <row r="267" spans="1:3" x14ac:dyDescent="0.35">
      <c r="A267" s="46"/>
      <c r="B267" s="96"/>
      <c r="C267" s="95"/>
    </row>
    <row r="268" spans="1:3" x14ac:dyDescent="0.35">
      <c r="A268" s="46"/>
      <c r="B268" s="96"/>
      <c r="C268" s="95"/>
    </row>
    <row r="269" spans="1:3" x14ac:dyDescent="0.35">
      <c r="A269" s="46"/>
      <c r="B269" s="96"/>
      <c r="C269" s="95"/>
    </row>
    <row r="270" spans="1:3" x14ac:dyDescent="0.35">
      <c r="A270" s="46"/>
      <c r="B270" s="96"/>
      <c r="C270" s="95"/>
    </row>
    <row r="271" spans="1:3" x14ac:dyDescent="0.35">
      <c r="A271" s="46"/>
      <c r="B271" s="96"/>
      <c r="C271" s="95"/>
    </row>
    <row r="272" spans="1:3" x14ac:dyDescent="0.35">
      <c r="A272" s="46"/>
      <c r="B272" s="96"/>
      <c r="C272" s="95"/>
    </row>
    <row r="273" spans="1:3" x14ac:dyDescent="0.35">
      <c r="A273" s="46"/>
      <c r="B273" s="96"/>
      <c r="C273" s="95"/>
    </row>
    <row r="274" spans="1:3" x14ac:dyDescent="0.35">
      <c r="A274" s="46"/>
      <c r="B274" s="96"/>
      <c r="C274" s="95"/>
    </row>
    <row r="275" spans="1:3" x14ac:dyDescent="0.35">
      <c r="A275" s="46"/>
      <c r="B275" s="96"/>
      <c r="C275" s="95"/>
    </row>
    <row r="276" spans="1:3" x14ac:dyDescent="0.35">
      <c r="A276" s="46"/>
      <c r="B276" s="96"/>
      <c r="C276" s="95"/>
    </row>
    <row r="277" spans="1:3" x14ac:dyDescent="0.35">
      <c r="A277" s="46"/>
      <c r="B277" s="96"/>
      <c r="C277" s="95"/>
    </row>
    <row r="278" spans="1:3" x14ac:dyDescent="0.35">
      <c r="A278" s="46"/>
      <c r="B278" s="96"/>
      <c r="C278" s="95"/>
    </row>
    <row r="279" spans="1:3" x14ac:dyDescent="0.35">
      <c r="A279" s="46"/>
      <c r="B279" s="96"/>
      <c r="C279" s="95"/>
    </row>
    <row r="280" spans="1:3" x14ac:dyDescent="0.35">
      <c r="A280" s="46"/>
      <c r="B280" s="96"/>
      <c r="C280" s="95"/>
    </row>
    <row r="281" spans="1:3" x14ac:dyDescent="0.35">
      <c r="A281" s="46"/>
      <c r="B281" s="96"/>
      <c r="C281" s="95"/>
    </row>
    <row r="282" spans="1:3" x14ac:dyDescent="0.35">
      <c r="A282" s="46"/>
      <c r="B282" s="96"/>
      <c r="C282" s="95"/>
    </row>
    <row r="283" spans="1:3" x14ac:dyDescent="0.35">
      <c r="A283" s="46"/>
      <c r="B283" s="96"/>
      <c r="C283" s="95"/>
    </row>
    <row r="284" spans="1:3" x14ac:dyDescent="0.35">
      <c r="A284" s="46"/>
      <c r="B284" s="96"/>
      <c r="C284" s="95"/>
    </row>
    <row r="285" spans="1:3" x14ac:dyDescent="0.35">
      <c r="A285" s="46"/>
      <c r="B285" s="96"/>
      <c r="C285" s="95"/>
    </row>
    <row r="286" spans="1:3" x14ac:dyDescent="0.35">
      <c r="A286" s="46"/>
      <c r="B286" s="96"/>
      <c r="C286" s="95"/>
    </row>
    <row r="287" spans="1:3" x14ac:dyDescent="0.35">
      <c r="A287" s="46"/>
      <c r="B287" s="96"/>
      <c r="C287" s="95"/>
    </row>
    <row r="288" spans="1:3" x14ac:dyDescent="0.35">
      <c r="A288" s="46"/>
      <c r="B288" s="96"/>
      <c r="C288" s="95"/>
    </row>
    <row r="289" spans="1:3" x14ac:dyDescent="0.35">
      <c r="A289" s="46"/>
      <c r="B289" s="96"/>
      <c r="C289" s="95"/>
    </row>
    <row r="290" spans="1:3" x14ac:dyDescent="0.35">
      <c r="A290" s="46"/>
      <c r="B290" s="96"/>
      <c r="C290" s="95"/>
    </row>
    <row r="291" spans="1:3" x14ac:dyDescent="0.35">
      <c r="A291" s="46"/>
      <c r="B291" s="96"/>
      <c r="C291" s="95"/>
    </row>
    <row r="292" spans="1:3" x14ac:dyDescent="0.35">
      <c r="A292" s="46"/>
      <c r="B292" s="96"/>
      <c r="C292" s="95"/>
    </row>
    <row r="293" spans="1:3" x14ac:dyDescent="0.35">
      <c r="A293" s="46"/>
      <c r="B293" s="96"/>
      <c r="C293" s="95"/>
    </row>
    <row r="294" spans="1:3" x14ac:dyDescent="0.35">
      <c r="A294" s="46"/>
      <c r="B294" s="96"/>
      <c r="C294" s="95"/>
    </row>
    <row r="295" spans="1:3" x14ac:dyDescent="0.35">
      <c r="A295" s="46"/>
      <c r="B295" s="96"/>
      <c r="C295" s="95"/>
    </row>
    <row r="296" spans="1:3" x14ac:dyDescent="0.35">
      <c r="A296" s="46"/>
      <c r="B296" s="96"/>
      <c r="C296" s="95"/>
    </row>
    <row r="297" spans="1:3" x14ac:dyDescent="0.35">
      <c r="A297" s="46"/>
      <c r="B297" s="96"/>
      <c r="C297" s="95"/>
    </row>
    <row r="298" spans="1:3" x14ac:dyDescent="0.35">
      <c r="A298" s="46"/>
      <c r="B298" s="96"/>
      <c r="C298" s="95"/>
    </row>
    <row r="299" spans="1:3" x14ac:dyDescent="0.35">
      <c r="A299" s="46"/>
      <c r="B299" s="96"/>
      <c r="C299" s="95"/>
    </row>
    <row r="300" spans="1:3" x14ac:dyDescent="0.35">
      <c r="A300" s="46"/>
      <c r="B300" s="96"/>
      <c r="C300" s="95"/>
    </row>
    <row r="301" spans="1:3" x14ac:dyDescent="0.35">
      <c r="A301" s="46"/>
      <c r="B301" s="96"/>
      <c r="C301" s="95"/>
    </row>
    <row r="302" spans="1:3" x14ac:dyDescent="0.35">
      <c r="A302" s="46"/>
      <c r="B302" s="96"/>
      <c r="C302" s="95"/>
    </row>
    <row r="303" spans="1:3" x14ac:dyDescent="0.35">
      <c r="A303" s="46"/>
      <c r="B303" s="96"/>
      <c r="C303" s="95"/>
    </row>
    <row r="304" spans="1:3" x14ac:dyDescent="0.35">
      <c r="A304" s="46"/>
      <c r="B304" s="96"/>
      <c r="C304" s="95"/>
    </row>
    <row r="305" spans="1:3" x14ac:dyDescent="0.35">
      <c r="A305" s="46"/>
      <c r="B305" s="96"/>
      <c r="C305" s="95"/>
    </row>
    <row r="306" spans="1:3" x14ac:dyDescent="0.35">
      <c r="A306" s="46"/>
      <c r="B306" s="96"/>
      <c r="C306" s="95"/>
    </row>
    <row r="307" spans="1:3" x14ac:dyDescent="0.35">
      <c r="A307" s="46"/>
      <c r="B307" s="96"/>
      <c r="C307" s="95"/>
    </row>
    <row r="308" spans="1:3" x14ac:dyDescent="0.35">
      <c r="A308" s="46"/>
      <c r="B308" s="96"/>
      <c r="C308" s="95"/>
    </row>
    <row r="309" spans="1:3" x14ac:dyDescent="0.35">
      <c r="A309" s="46"/>
      <c r="B309" s="96"/>
      <c r="C309" s="95"/>
    </row>
    <row r="310" spans="1:3" x14ac:dyDescent="0.35">
      <c r="A310" s="46"/>
      <c r="B310" s="96"/>
      <c r="C310" s="95"/>
    </row>
    <row r="311" spans="1:3" x14ac:dyDescent="0.35">
      <c r="A311" s="46"/>
      <c r="B311" s="96"/>
      <c r="C311" s="95"/>
    </row>
    <row r="312" spans="1:3" x14ac:dyDescent="0.35">
      <c r="A312" s="46"/>
      <c r="B312" s="96"/>
      <c r="C312" s="95"/>
    </row>
    <row r="313" spans="1:3" x14ac:dyDescent="0.35">
      <c r="A313" s="46"/>
      <c r="B313" s="96"/>
      <c r="C313" s="95"/>
    </row>
    <row r="314" spans="1:3" x14ac:dyDescent="0.35">
      <c r="A314" s="46"/>
      <c r="B314" s="96"/>
      <c r="C314" s="95"/>
    </row>
    <row r="315" spans="1:3" x14ac:dyDescent="0.35">
      <c r="A315" s="45"/>
      <c r="B315" s="7"/>
      <c r="C315" s="32"/>
    </row>
    <row r="316" spans="1:3" x14ac:dyDescent="0.35">
      <c r="A316" s="45"/>
      <c r="B316" s="7"/>
      <c r="C316" s="32"/>
    </row>
    <row r="317" spans="1:3" x14ac:dyDescent="0.35">
      <c r="A317" s="45"/>
      <c r="B317" s="7"/>
      <c r="C317" s="32"/>
    </row>
    <row r="318" spans="1:3" x14ac:dyDescent="0.35">
      <c r="A318" s="45"/>
      <c r="B318" s="7"/>
      <c r="C318" s="32"/>
    </row>
    <row r="319" spans="1:3" x14ac:dyDescent="0.35">
      <c r="A319" s="46"/>
      <c r="B319" s="27"/>
      <c r="C319" s="32"/>
    </row>
    <row r="320" spans="1:3" x14ac:dyDescent="0.35">
      <c r="A320" s="46"/>
      <c r="B320" s="26"/>
      <c r="C320" s="32"/>
    </row>
    <row r="321" spans="1:3" x14ac:dyDescent="0.35">
      <c r="A321" s="46"/>
      <c r="B321" s="26"/>
      <c r="C321" s="32"/>
    </row>
    <row r="322" spans="1:3" x14ac:dyDescent="0.35">
      <c r="A322" s="45"/>
      <c r="B322" s="1"/>
      <c r="C322" s="32"/>
    </row>
  </sheetData>
  <conditionalFormatting sqref="C6:C319">
    <cfRule type="cellIs" dxfId="32" priority="38" operator="greaterThan">
      <formula>10</formula>
    </cfRule>
    <cfRule type="cellIs" dxfId="31" priority="39" operator="greaterThan">
      <formula>10</formula>
    </cfRule>
    <cfRule type="cellIs" dxfId="30" priority="40" operator="greaterThan">
      <formula>10</formula>
    </cfRule>
  </conditionalFormatting>
  <conditionalFormatting sqref="C6:C1048576">
    <cfRule type="cellIs" dxfId="29" priority="37" operator="greaterThan">
      <formula>10</formula>
    </cfRule>
  </conditionalFormatting>
  <conditionalFormatting sqref="C6:C53">
    <cfRule type="cellIs" dxfId="28" priority="34" operator="greaterThan">
      <formula>10</formula>
    </cfRule>
    <cfRule type="cellIs" dxfId="27" priority="35" operator="greaterThan">
      <formula>10</formula>
    </cfRule>
  </conditionalFormatting>
  <conditionalFormatting sqref="C6:C35">
    <cfRule type="cellIs" dxfId="26" priority="28" operator="greaterThan">
      <formula>10</formula>
    </cfRule>
    <cfRule type="cellIs" dxfId="25" priority="30" operator="greaterThan">
      <formula>10</formula>
    </cfRule>
    <cfRule type="cellIs" dxfId="24" priority="31" operator="greaterThan">
      <formula>10</formula>
    </cfRule>
    <cfRule type="cellIs" dxfId="23" priority="32" operator="greaterThan">
      <formula>10</formula>
    </cfRule>
    <cfRule type="cellIs" dxfId="22" priority="33" operator="greaterThan">
      <formula>10</formula>
    </cfRule>
  </conditionalFormatting>
  <conditionalFormatting sqref="C6:C7">
    <cfRule type="cellIs" dxfId="21" priority="21" operator="greaterThan">
      <formula>10</formula>
    </cfRule>
    <cfRule type="cellIs" dxfId="20" priority="22" operator="greaterThan">
      <formula>10</formula>
    </cfRule>
    <cfRule type="cellIs" dxfId="19" priority="23" operator="greaterThan">
      <formula>10</formula>
    </cfRule>
    <cfRule type="cellIs" dxfId="18" priority="24" operator="greaterThan">
      <formula>10</formula>
    </cfRule>
    <cfRule type="cellIs" dxfId="17" priority="25" operator="greaterThan">
      <formula>10</formula>
    </cfRule>
    <cfRule type="cellIs" dxfId="16" priority="26" operator="greaterThan">
      <formula>10</formula>
    </cfRule>
    <cfRule type="cellIs" dxfId="15" priority="27" operator="greaterThan">
      <formula>10</formula>
    </cfRule>
  </conditionalFormatting>
  <conditionalFormatting sqref="C6:C16">
    <cfRule type="cellIs" dxfId="14" priority="18" operator="greaterThan">
      <formula>10</formula>
    </cfRule>
    <cfRule type="cellIs" dxfId="13" priority="19" operator="greaterThan">
      <formula>10</formula>
    </cfRule>
    <cfRule type="cellIs" dxfId="12" priority="20" operator="greaterThan">
      <formula>10</formula>
    </cfRule>
  </conditionalFormatting>
  <conditionalFormatting sqref="C6:C14">
    <cfRule type="cellIs" dxfId="11" priority="15" operator="greaterThan">
      <formula>10</formula>
    </cfRule>
    <cfRule type="cellIs" dxfId="10" priority="16" operator="greaterThan">
      <formula>10</formula>
    </cfRule>
    <cfRule type="cellIs" dxfId="9" priority="17" operator="greaterThan">
      <formula>10</formula>
    </cfRule>
  </conditionalFormatting>
  <conditionalFormatting sqref="C6:C21">
    <cfRule type="cellIs" dxfId="8" priority="14" operator="greaterThan">
      <formula>10</formula>
    </cfRule>
  </conditionalFormatting>
  <conditionalFormatting sqref="C6:C26">
    <cfRule type="cellIs" dxfId="7" priority="13" operator="greaterThan">
      <formula>10</formula>
    </cfRule>
  </conditionalFormatting>
  <conditionalFormatting sqref="C6:C33">
    <cfRule type="cellIs" dxfId="6" priority="12" operator="greaterThan">
      <formula>10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FF00"/>
  </sheetPr>
  <dimension ref="A1:S47"/>
  <sheetViews>
    <sheetView zoomScale="85" zoomScaleNormal="85" workbookViewId="0">
      <selection sqref="A1:S46"/>
    </sheetView>
  </sheetViews>
  <sheetFormatPr defaultRowHeight="14.5" x14ac:dyDescent="0.35"/>
  <cols>
    <col min="1" max="1" width="1.6328125" customWidth="1"/>
    <col min="2" max="2" width="15.54296875" customWidth="1"/>
    <col min="3" max="3" width="12.08984375" customWidth="1"/>
    <col min="4" max="4" width="12" customWidth="1"/>
    <col min="5" max="5" width="12.08984375" customWidth="1"/>
    <col min="6" max="7" width="13.36328125" customWidth="1"/>
    <col min="8" max="10" width="11.90625" customWidth="1"/>
    <col min="11" max="12" width="13.36328125" customWidth="1"/>
    <col min="13" max="15" width="11.90625" customWidth="1"/>
    <col min="16" max="17" width="13.36328125" customWidth="1"/>
    <col min="18" max="18" width="14.54296875" customWidth="1"/>
    <col min="19" max="19" width="1.6328125" customWidth="1"/>
  </cols>
  <sheetData>
    <row r="1" spans="1:19" ht="16" thickTop="1" x14ac:dyDescent="0.3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0"/>
      <c r="R1" s="10"/>
      <c r="S1" s="2"/>
    </row>
    <row r="2" spans="1:19" ht="23.5" x14ac:dyDescent="0.55000000000000004">
      <c r="A2" s="11"/>
      <c r="B2" s="118" t="s">
        <v>53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3"/>
    </row>
    <row r="3" spans="1:19" s="1" customFormat="1" ht="23.5" x14ac:dyDescent="0.5500000000000000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3"/>
    </row>
    <row r="4" spans="1:19" ht="18.5" x14ac:dyDescent="0.45">
      <c r="A4" s="11"/>
      <c r="B4" s="13"/>
      <c r="C4" s="13"/>
      <c r="D4" s="14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5"/>
      <c r="Q4" s="15"/>
      <c r="R4" s="16"/>
      <c r="S4" s="3"/>
    </row>
    <row r="5" spans="1:19" ht="15.5" x14ac:dyDescent="0.35">
      <c r="A5" s="17"/>
      <c r="B5" s="18" t="s">
        <v>11</v>
      </c>
      <c r="C5" s="18"/>
      <c r="D5" s="18"/>
      <c r="E5" s="19"/>
      <c r="F5" s="4"/>
      <c r="G5" s="18" t="s">
        <v>12</v>
      </c>
      <c r="H5" s="18"/>
      <c r="I5" s="18"/>
      <c r="J5" s="19"/>
      <c r="K5" s="4"/>
      <c r="L5" s="18" t="s">
        <v>13</v>
      </c>
      <c r="M5" s="20"/>
      <c r="N5" s="21"/>
      <c r="O5" s="18"/>
      <c r="P5" s="22"/>
      <c r="Q5" s="22"/>
      <c r="R5" s="22"/>
      <c r="S5" s="5"/>
    </row>
    <row r="6" spans="1:19" ht="16" thickBot="1" x14ac:dyDescent="0.4">
      <c r="A6" s="1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5"/>
      <c r="Q6" s="15"/>
      <c r="R6" s="16"/>
      <c r="S6" s="3"/>
    </row>
    <row r="7" spans="1:19" ht="16.5" thickTop="1" thickBot="1" x14ac:dyDescent="0.4">
      <c r="A7" s="11"/>
      <c r="B7" s="48" t="s">
        <v>14</v>
      </c>
      <c r="C7" s="119"/>
      <c r="D7" s="120"/>
      <c r="E7" s="120"/>
      <c r="F7" s="120"/>
      <c r="G7" s="121"/>
      <c r="H7" s="119"/>
      <c r="I7" s="120"/>
      <c r="J7" s="120"/>
      <c r="K7" s="120"/>
      <c r="L7" s="121"/>
      <c r="M7" s="119"/>
      <c r="N7" s="120"/>
      <c r="O7" s="120"/>
      <c r="P7" s="120"/>
      <c r="Q7" s="122"/>
      <c r="R7" s="49"/>
      <c r="S7" s="50"/>
    </row>
    <row r="8" spans="1:19" ht="16" thickBot="1" x14ac:dyDescent="0.4">
      <c r="A8" s="23"/>
      <c r="B8" s="51" t="s">
        <v>15</v>
      </c>
      <c r="C8" s="52" t="s">
        <v>16</v>
      </c>
      <c r="D8" s="52" t="s">
        <v>17</v>
      </c>
      <c r="E8" s="52" t="s">
        <v>18</v>
      </c>
      <c r="F8" s="53" t="s">
        <v>19</v>
      </c>
      <c r="G8" s="54" t="s">
        <v>20</v>
      </c>
      <c r="H8" s="52" t="s">
        <v>16</v>
      </c>
      <c r="I8" s="52" t="s">
        <v>17</v>
      </c>
      <c r="J8" s="52" t="s">
        <v>18</v>
      </c>
      <c r="K8" s="53" t="s">
        <v>19</v>
      </c>
      <c r="L8" s="54" t="s">
        <v>20</v>
      </c>
      <c r="M8" s="52" t="s">
        <v>16</v>
      </c>
      <c r="N8" s="52" t="s">
        <v>17</v>
      </c>
      <c r="O8" s="52" t="s">
        <v>18</v>
      </c>
      <c r="P8" s="55" t="s">
        <v>19</v>
      </c>
      <c r="Q8" s="56" t="s">
        <v>20</v>
      </c>
      <c r="R8" s="57" t="s">
        <v>21</v>
      </c>
      <c r="S8" s="58"/>
    </row>
    <row r="9" spans="1:19" ht="15.5" x14ac:dyDescent="0.35">
      <c r="A9" s="11"/>
      <c r="B9" s="59">
        <v>1</v>
      </c>
      <c r="C9" s="24"/>
      <c r="D9" s="24"/>
      <c r="E9" s="24"/>
      <c r="F9" s="60" t="e">
        <f>AVERAGE(C9:E9)</f>
        <v>#DIV/0!</v>
      </c>
      <c r="G9" s="60">
        <f>ABS(MINA(C9:E9)-MAXA(C9:E9))</f>
        <v>0</v>
      </c>
      <c r="H9" s="24"/>
      <c r="I9" s="24"/>
      <c r="J9" s="24"/>
      <c r="K9" s="60" t="e">
        <f>AVERAGE(H9:J9)</f>
        <v>#DIV/0!</v>
      </c>
      <c r="L9" s="60">
        <f t="shared" ref="L9:L18" si="0">ABS(MINA(H9:J9)-MAXA(H9:J9))</f>
        <v>0</v>
      </c>
      <c r="M9" s="24"/>
      <c r="N9" s="24"/>
      <c r="O9" s="24"/>
      <c r="P9" s="60" t="e">
        <f>AVERAGE(M9:O9)</f>
        <v>#DIV/0!</v>
      </c>
      <c r="Q9" s="61">
        <f>ABS(MINA(M9:O9)-MAXA(M9:O9))</f>
        <v>0</v>
      </c>
      <c r="R9" s="62" t="e">
        <f>(C9+D9+E9+H9+I9+J9+M9+N9+O9)/COUNTA(C9:E9,H9:J9,M9:O9)</f>
        <v>#DIV/0!</v>
      </c>
      <c r="S9" s="50"/>
    </row>
    <row r="10" spans="1:19" ht="15.5" x14ac:dyDescent="0.35">
      <c r="A10" s="11"/>
      <c r="B10" s="59">
        <v>2</v>
      </c>
      <c r="C10" s="24"/>
      <c r="D10" s="24"/>
      <c r="E10" s="24"/>
      <c r="F10" s="60" t="e">
        <f t="shared" ref="F10:F18" si="1">AVERAGE(C10:E10)</f>
        <v>#DIV/0!</v>
      </c>
      <c r="G10" s="60">
        <f t="shared" ref="G10:G18" si="2">ABS(MINA(C10:E10)-MAXA(C10:E10))</f>
        <v>0</v>
      </c>
      <c r="H10" s="24"/>
      <c r="I10" s="24"/>
      <c r="J10" s="24"/>
      <c r="K10" s="60" t="e">
        <f t="shared" ref="K10:K18" si="3">AVERAGE(H10:J10)</f>
        <v>#DIV/0!</v>
      </c>
      <c r="L10" s="60">
        <f>ABS(MINA(H10:J10)-MAXA(H10:J10))</f>
        <v>0</v>
      </c>
      <c r="M10" s="24"/>
      <c r="N10" s="24"/>
      <c r="O10" s="24"/>
      <c r="P10" s="60" t="e">
        <f t="shared" ref="P10:P18" si="4">AVERAGE(M10:O10)</f>
        <v>#DIV/0!</v>
      </c>
      <c r="Q10" s="61">
        <f t="shared" ref="Q10:Q17" si="5">ABS(MINA(M10:O10)-MAXA(M10:O10))</f>
        <v>0</v>
      </c>
      <c r="R10" s="62" t="e">
        <f t="shared" ref="R10:R18" si="6">(C10+D10+E10+H10+I10+J10+M10+N10+O10)/COUNTA(C10:E10,H10:J10,M10:O10)</f>
        <v>#DIV/0!</v>
      </c>
      <c r="S10" s="50"/>
    </row>
    <row r="11" spans="1:19" ht="15.5" x14ac:dyDescent="0.35">
      <c r="A11" s="11"/>
      <c r="B11" s="59">
        <v>3</v>
      </c>
      <c r="C11" s="24"/>
      <c r="D11" s="24"/>
      <c r="E11" s="24"/>
      <c r="F11" s="60" t="e">
        <f t="shared" si="1"/>
        <v>#DIV/0!</v>
      </c>
      <c r="G11" s="60">
        <f t="shared" si="2"/>
        <v>0</v>
      </c>
      <c r="H11" s="24"/>
      <c r="I11" s="24"/>
      <c r="J11" s="24"/>
      <c r="K11" s="60" t="e">
        <f t="shared" si="3"/>
        <v>#DIV/0!</v>
      </c>
      <c r="L11" s="60">
        <f t="shared" si="0"/>
        <v>0</v>
      </c>
      <c r="M11" s="24"/>
      <c r="N11" s="24"/>
      <c r="O11" s="24"/>
      <c r="P11" s="60" t="e">
        <f t="shared" si="4"/>
        <v>#DIV/0!</v>
      </c>
      <c r="Q11" s="61">
        <f t="shared" si="5"/>
        <v>0</v>
      </c>
      <c r="R11" s="62" t="e">
        <f t="shared" si="6"/>
        <v>#DIV/0!</v>
      </c>
      <c r="S11" s="50"/>
    </row>
    <row r="12" spans="1:19" ht="15.5" x14ac:dyDescent="0.35">
      <c r="A12" s="11"/>
      <c r="B12" s="59">
        <v>4</v>
      </c>
      <c r="C12" s="24"/>
      <c r="D12" s="24"/>
      <c r="E12" s="24"/>
      <c r="F12" s="60" t="e">
        <f t="shared" si="1"/>
        <v>#DIV/0!</v>
      </c>
      <c r="G12" s="60">
        <f t="shared" si="2"/>
        <v>0</v>
      </c>
      <c r="H12" s="24"/>
      <c r="I12" s="24"/>
      <c r="J12" s="24"/>
      <c r="K12" s="60" t="e">
        <f t="shared" si="3"/>
        <v>#DIV/0!</v>
      </c>
      <c r="L12" s="60">
        <f t="shared" si="0"/>
        <v>0</v>
      </c>
      <c r="M12" s="24"/>
      <c r="N12" s="24"/>
      <c r="O12" s="24"/>
      <c r="P12" s="60" t="e">
        <f t="shared" si="4"/>
        <v>#DIV/0!</v>
      </c>
      <c r="Q12" s="61">
        <f t="shared" si="5"/>
        <v>0</v>
      </c>
      <c r="R12" s="62" t="e">
        <f t="shared" si="6"/>
        <v>#DIV/0!</v>
      </c>
      <c r="S12" s="50"/>
    </row>
    <row r="13" spans="1:19" ht="15.5" x14ac:dyDescent="0.35">
      <c r="A13" s="11"/>
      <c r="B13" s="59">
        <v>5</v>
      </c>
      <c r="C13" s="24"/>
      <c r="D13" s="24"/>
      <c r="E13" s="24"/>
      <c r="F13" s="60" t="e">
        <f t="shared" si="1"/>
        <v>#DIV/0!</v>
      </c>
      <c r="G13" s="60">
        <f t="shared" si="2"/>
        <v>0</v>
      </c>
      <c r="H13" s="24"/>
      <c r="I13" s="24"/>
      <c r="J13" s="24"/>
      <c r="K13" s="60" t="e">
        <f t="shared" si="3"/>
        <v>#DIV/0!</v>
      </c>
      <c r="L13" s="60">
        <f t="shared" si="0"/>
        <v>0</v>
      </c>
      <c r="M13" s="24"/>
      <c r="N13" s="24"/>
      <c r="O13" s="24"/>
      <c r="P13" s="60" t="e">
        <f t="shared" si="4"/>
        <v>#DIV/0!</v>
      </c>
      <c r="Q13" s="61">
        <f t="shared" si="5"/>
        <v>0</v>
      </c>
      <c r="R13" s="62" t="e">
        <f t="shared" si="6"/>
        <v>#DIV/0!</v>
      </c>
      <c r="S13" s="50"/>
    </row>
    <row r="14" spans="1:19" ht="15.5" x14ac:dyDescent="0.35">
      <c r="A14" s="11"/>
      <c r="B14" s="59">
        <v>6</v>
      </c>
      <c r="C14" s="24"/>
      <c r="D14" s="24"/>
      <c r="E14" s="24"/>
      <c r="F14" s="60" t="e">
        <f t="shared" si="1"/>
        <v>#DIV/0!</v>
      </c>
      <c r="G14" s="60">
        <f t="shared" si="2"/>
        <v>0</v>
      </c>
      <c r="H14" s="24"/>
      <c r="I14" s="24"/>
      <c r="J14" s="24"/>
      <c r="K14" s="60" t="e">
        <f t="shared" si="3"/>
        <v>#DIV/0!</v>
      </c>
      <c r="L14" s="60">
        <f t="shared" si="0"/>
        <v>0</v>
      </c>
      <c r="M14" s="24"/>
      <c r="N14" s="24"/>
      <c r="O14" s="24"/>
      <c r="P14" s="60" t="e">
        <f t="shared" si="4"/>
        <v>#DIV/0!</v>
      </c>
      <c r="Q14" s="61">
        <f t="shared" si="5"/>
        <v>0</v>
      </c>
      <c r="R14" s="62" t="e">
        <f t="shared" si="6"/>
        <v>#DIV/0!</v>
      </c>
      <c r="S14" s="50"/>
    </row>
    <row r="15" spans="1:19" ht="15.5" x14ac:dyDescent="0.35">
      <c r="A15" s="11"/>
      <c r="B15" s="59">
        <v>7</v>
      </c>
      <c r="C15" s="24"/>
      <c r="D15" s="24"/>
      <c r="E15" s="24"/>
      <c r="F15" s="60" t="e">
        <f t="shared" si="1"/>
        <v>#DIV/0!</v>
      </c>
      <c r="G15" s="60">
        <f t="shared" si="2"/>
        <v>0</v>
      </c>
      <c r="H15" s="24"/>
      <c r="I15" s="24"/>
      <c r="J15" s="24"/>
      <c r="K15" s="60" t="e">
        <f t="shared" si="3"/>
        <v>#DIV/0!</v>
      </c>
      <c r="L15" s="60">
        <f t="shared" si="0"/>
        <v>0</v>
      </c>
      <c r="M15" s="24"/>
      <c r="N15" s="24"/>
      <c r="O15" s="24"/>
      <c r="P15" s="60" t="e">
        <f t="shared" si="4"/>
        <v>#DIV/0!</v>
      </c>
      <c r="Q15" s="61">
        <f t="shared" si="5"/>
        <v>0</v>
      </c>
      <c r="R15" s="62" t="e">
        <f t="shared" si="6"/>
        <v>#DIV/0!</v>
      </c>
      <c r="S15" s="50"/>
    </row>
    <row r="16" spans="1:19" ht="15.5" x14ac:dyDescent="0.35">
      <c r="A16" s="11"/>
      <c r="B16" s="59">
        <v>8</v>
      </c>
      <c r="C16" s="24"/>
      <c r="D16" s="24"/>
      <c r="E16" s="24"/>
      <c r="F16" s="60" t="e">
        <f t="shared" si="1"/>
        <v>#DIV/0!</v>
      </c>
      <c r="G16" s="60">
        <f t="shared" si="2"/>
        <v>0</v>
      </c>
      <c r="H16" s="24"/>
      <c r="I16" s="24"/>
      <c r="J16" s="24"/>
      <c r="K16" s="60" t="e">
        <f t="shared" si="3"/>
        <v>#DIV/0!</v>
      </c>
      <c r="L16" s="60">
        <f t="shared" si="0"/>
        <v>0</v>
      </c>
      <c r="M16" s="24"/>
      <c r="N16" s="24"/>
      <c r="O16" s="24"/>
      <c r="P16" s="60" t="e">
        <f t="shared" si="4"/>
        <v>#DIV/0!</v>
      </c>
      <c r="Q16" s="61">
        <f t="shared" si="5"/>
        <v>0</v>
      </c>
      <c r="R16" s="62" t="e">
        <f t="shared" si="6"/>
        <v>#DIV/0!</v>
      </c>
      <c r="S16" s="50"/>
    </row>
    <row r="17" spans="1:19" ht="15.5" x14ac:dyDescent="0.35">
      <c r="A17" s="11"/>
      <c r="B17" s="59">
        <v>9</v>
      </c>
      <c r="C17" s="24"/>
      <c r="D17" s="24"/>
      <c r="E17" s="24"/>
      <c r="F17" s="60" t="e">
        <f t="shared" si="1"/>
        <v>#DIV/0!</v>
      </c>
      <c r="G17" s="60">
        <f t="shared" si="2"/>
        <v>0</v>
      </c>
      <c r="H17" s="24"/>
      <c r="I17" s="24"/>
      <c r="J17" s="24"/>
      <c r="K17" s="60" t="e">
        <f t="shared" si="3"/>
        <v>#DIV/0!</v>
      </c>
      <c r="L17" s="60">
        <f t="shared" si="0"/>
        <v>0</v>
      </c>
      <c r="M17" s="24"/>
      <c r="N17" s="24"/>
      <c r="O17" s="24"/>
      <c r="P17" s="60" t="e">
        <f t="shared" si="4"/>
        <v>#DIV/0!</v>
      </c>
      <c r="Q17" s="61">
        <f t="shared" si="5"/>
        <v>0</v>
      </c>
      <c r="R17" s="62" t="e">
        <f t="shared" si="6"/>
        <v>#DIV/0!</v>
      </c>
      <c r="S17" s="50"/>
    </row>
    <row r="18" spans="1:19" ht="15.5" x14ac:dyDescent="0.35">
      <c r="A18" s="11"/>
      <c r="B18" s="59">
        <v>10</v>
      </c>
      <c r="C18" s="24"/>
      <c r="D18" s="24"/>
      <c r="E18" s="24"/>
      <c r="F18" s="60" t="e">
        <f t="shared" si="1"/>
        <v>#DIV/0!</v>
      </c>
      <c r="G18" s="60">
        <f t="shared" si="2"/>
        <v>0</v>
      </c>
      <c r="H18" s="24"/>
      <c r="I18" s="24"/>
      <c r="J18" s="24"/>
      <c r="K18" s="60" t="e">
        <f t="shared" si="3"/>
        <v>#DIV/0!</v>
      </c>
      <c r="L18" s="60">
        <f t="shared" si="0"/>
        <v>0</v>
      </c>
      <c r="M18" s="24"/>
      <c r="N18" s="24"/>
      <c r="O18" s="24"/>
      <c r="P18" s="60" t="e">
        <f t="shared" si="4"/>
        <v>#DIV/0!</v>
      </c>
      <c r="Q18" s="61">
        <f>ABS(MINA(M18:O18)-MAXA(M18:O18))</f>
        <v>0</v>
      </c>
      <c r="R18" s="62" t="e">
        <f t="shared" si="6"/>
        <v>#DIV/0!</v>
      </c>
      <c r="S18" s="50"/>
    </row>
    <row r="19" spans="1:19" ht="15.5" x14ac:dyDescent="0.35">
      <c r="A19" s="11"/>
      <c r="B19" s="63" t="s">
        <v>22</v>
      </c>
      <c r="C19" s="64">
        <f>SUM(C9:C18)</f>
        <v>0</v>
      </c>
      <c r="D19" s="65">
        <f>SUM(D9:D18)</f>
        <v>0</v>
      </c>
      <c r="E19" s="66">
        <f>SUM(E9:E18)</f>
        <v>0</v>
      </c>
      <c r="F19" s="67"/>
      <c r="G19" s="67">
        <f>SUM(G9:G18)</f>
        <v>0</v>
      </c>
      <c r="H19" s="64">
        <f>SUM(H9:H18)</f>
        <v>0</v>
      </c>
      <c r="I19" s="65">
        <f>SUM(I9:I18)</f>
        <v>0</v>
      </c>
      <c r="J19" s="68">
        <f>SUM(J9:J18)</f>
        <v>0</v>
      </c>
      <c r="K19" s="69"/>
      <c r="L19" s="67">
        <f>SUM(L9:L18)</f>
        <v>0</v>
      </c>
      <c r="M19" s="64">
        <f>SUM(M9:M18)</f>
        <v>0</v>
      </c>
      <c r="N19" s="65">
        <f>SUM(N9:N18)</f>
        <v>0</v>
      </c>
      <c r="O19" s="66">
        <f>SUM(O9:O18)</f>
        <v>0</v>
      </c>
      <c r="P19" s="67"/>
      <c r="Q19" s="70">
        <f>SUM(Q9:Q18)</f>
        <v>0</v>
      </c>
      <c r="R19" s="71" t="e">
        <f>MAX(R9:R18)-MIN(R9:R18)</f>
        <v>#DIV/0!</v>
      </c>
      <c r="S19" s="50"/>
    </row>
    <row r="20" spans="1:19" ht="15.5" x14ac:dyDescent="0.35">
      <c r="A20" s="11"/>
      <c r="B20" s="63"/>
      <c r="C20" s="64">
        <f>D19</f>
        <v>0</v>
      </c>
      <c r="D20" s="65"/>
      <c r="E20" s="66"/>
      <c r="F20" s="67"/>
      <c r="G20" s="67">
        <f>(G19/10)</f>
        <v>0</v>
      </c>
      <c r="H20" s="64">
        <f>I19</f>
        <v>0</v>
      </c>
      <c r="I20" s="65"/>
      <c r="J20" s="68"/>
      <c r="K20" s="69"/>
      <c r="L20" s="67">
        <f>(L19/10)</f>
        <v>0</v>
      </c>
      <c r="M20" s="64">
        <f>N19</f>
        <v>0</v>
      </c>
      <c r="N20" s="65"/>
      <c r="O20" s="66"/>
      <c r="P20" s="67"/>
      <c r="Q20" s="70">
        <f>(Q19/10)</f>
        <v>0</v>
      </c>
      <c r="R20" s="71"/>
      <c r="S20" s="50"/>
    </row>
    <row r="21" spans="1:19" ht="15.5" x14ac:dyDescent="0.35">
      <c r="A21" s="11"/>
      <c r="B21" s="63"/>
      <c r="C21" s="64">
        <f>E19</f>
        <v>0</v>
      </c>
      <c r="D21" s="65"/>
      <c r="E21" s="66"/>
      <c r="F21" s="67"/>
      <c r="G21" s="67"/>
      <c r="H21" s="64">
        <f>J19</f>
        <v>0</v>
      </c>
      <c r="I21" s="65"/>
      <c r="J21" s="68"/>
      <c r="K21" s="69"/>
      <c r="L21" s="67"/>
      <c r="M21" s="64">
        <f>O19</f>
        <v>0</v>
      </c>
      <c r="N21" s="65"/>
      <c r="O21" s="66"/>
      <c r="P21" s="67"/>
      <c r="Q21" s="70"/>
      <c r="R21" s="71"/>
      <c r="S21" s="50"/>
    </row>
    <row r="22" spans="1:19" ht="15.5" x14ac:dyDescent="0.35">
      <c r="A22" s="11"/>
      <c r="B22" s="63" t="s">
        <v>23</v>
      </c>
      <c r="C22" s="64">
        <f>SUM(C19:C21)</f>
        <v>0</v>
      </c>
      <c r="D22" s="65"/>
      <c r="E22" s="66"/>
      <c r="F22" s="67"/>
      <c r="G22" s="67" t="s">
        <v>23</v>
      </c>
      <c r="H22" s="64">
        <f>SUM(H19:H21)</f>
        <v>0</v>
      </c>
      <c r="I22" s="65"/>
      <c r="J22" s="68"/>
      <c r="K22" s="69"/>
      <c r="L22" s="67" t="s">
        <v>23</v>
      </c>
      <c r="M22" s="64">
        <f>SUM(M19:M21)</f>
        <v>0</v>
      </c>
      <c r="N22" s="65"/>
      <c r="O22" s="66"/>
      <c r="P22" s="67"/>
      <c r="Q22" s="70"/>
      <c r="R22" s="71"/>
      <c r="S22" s="50"/>
    </row>
    <row r="23" spans="1:19" ht="16" thickBot="1" x14ac:dyDescent="0.4">
      <c r="A23" s="11"/>
      <c r="B23" s="72" t="s">
        <v>24</v>
      </c>
      <c r="C23" s="73" t="e">
        <f>(C22/(COUNTA(C9:E18)))</f>
        <v>#DIV/0!</v>
      </c>
      <c r="D23" s="74"/>
      <c r="E23" s="75"/>
      <c r="F23" s="76"/>
      <c r="G23" s="76" t="s">
        <v>25</v>
      </c>
      <c r="H23" s="73" t="e">
        <f>(H22/COUNTA(H9:J18))</f>
        <v>#DIV/0!</v>
      </c>
      <c r="I23" s="74"/>
      <c r="J23" s="77"/>
      <c r="K23" s="78"/>
      <c r="L23" s="79" t="s">
        <v>26</v>
      </c>
      <c r="M23" s="73" t="e">
        <f>(M22/COUNTA(M9:O18))</f>
        <v>#DIV/0!</v>
      </c>
      <c r="N23" s="74"/>
      <c r="O23" s="75"/>
      <c r="P23" s="76"/>
      <c r="Q23" s="80"/>
      <c r="R23" s="81"/>
      <c r="S23" s="50"/>
    </row>
    <row r="24" spans="1:19" ht="16" thickTop="1" x14ac:dyDescent="0.35">
      <c r="A24" s="11"/>
      <c r="B24" s="82"/>
      <c r="C24" s="82"/>
      <c r="D24" s="82"/>
      <c r="E24" s="82"/>
      <c r="F24" s="82"/>
      <c r="G24" s="82"/>
      <c r="H24" s="82"/>
      <c r="I24" s="82"/>
      <c r="J24" s="82" t="s">
        <v>27</v>
      </c>
      <c r="K24" s="82"/>
      <c r="L24" s="82"/>
      <c r="M24" s="82"/>
      <c r="N24" s="82"/>
      <c r="O24" s="82"/>
      <c r="P24" s="83"/>
      <c r="Q24" s="83"/>
      <c r="R24" s="84"/>
      <c r="S24" s="50"/>
    </row>
    <row r="25" spans="1:19" ht="15.5" x14ac:dyDescent="0.35">
      <c r="A25" s="11"/>
      <c r="B25" s="82"/>
      <c r="C25" s="82"/>
      <c r="D25" s="82"/>
      <c r="E25" s="82"/>
      <c r="F25" s="82"/>
      <c r="G25" s="82"/>
      <c r="H25" s="82"/>
      <c r="I25" s="82"/>
      <c r="J25" s="82" t="s">
        <v>27</v>
      </c>
      <c r="K25" s="82"/>
      <c r="L25" s="82"/>
      <c r="M25" s="82"/>
      <c r="N25" s="82"/>
      <c r="O25" s="82"/>
      <c r="P25" s="83"/>
      <c r="Q25" s="83"/>
      <c r="R25" s="84"/>
      <c r="S25" s="50"/>
    </row>
    <row r="26" spans="1:19" ht="15.5" x14ac:dyDescent="0.35">
      <c r="A26" s="11"/>
      <c r="B26" s="82" t="s">
        <v>28</v>
      </c>
      <c r="C26" s="85">
        <f>(G20)</f>
        <v>0</v>
      </c>
      <c r="D26" s="82"/>
      <c r="E26" s="82" t="s">
        <v>29</v>
      </c>
      <c r="F26" s="85" t="e">
        <f>MAXA(C23,H23,M23)</f>
        <v>#DIV/0!</v>
      </c>
      <c r="G26" s="86"/>
      <c r="H26" s="82" t="s">
        <v>30</v>
      </c>
      <c r="I26" s="82"/>
      <c r="J26" s="85">
        <f>(C30*2.57)</f>
        <v>0</v>
      </c>
      <c r="K26" s="86"/>
      <c r="L26" s="86"/>
      <c r="M26" s="82"/>
      <c r="N26" s="82"/>
      <c r="O26" s="82"/>
      <c r="P26" s="83"/>
      <c r="Q26" s="83"/>
      <c r="R26" s="84"/>
      <c r="S26" s="50"/>
    </row>
    <row r="27" spans="1:19" ht="15.5" x14ac:dyDescent="0.35">
      <c r="A27" s="11"/>
      <c r="B27" s="82" t="s">
        <v>31</v>
      </c>
      <c r="C27" s="85">
        <f>(L20)</f>
        <v>0</v>
      </c>
      <c r="D27" s="82"/>
      <c r="E27" s="82" t="s">
        <v>32</v>
      </c>
      <c r="F27" s="85" t="e">
        <f>MINA(C23,H23,M23)</f>
        <v>#DIV/0!</v>
      </c>
      <c r="G27" s="86"/>
      <c r="H27" s="82"/>
      <c r="I27" s="82" t="s">
        <v>27</v>
      </c>
      <c r="J27" s="82"/>
      <c r="K27" s="82"/>
      <c r="L27" s="82"/>
      <c r="M27" s="82"/>
      <c r="N27" s="82"/>
      <c r="O27" s="82"/>
      <c r="P27" s="83"/>
      <c r="Q27" s="83"/>
      <c r="R27" s="84"/>
      <c r="S27" s="50"/>
    </row>
    <row r="28" spans="1:19" ht="15.5" x14ac:dyDescent="0.35">
      <c r="A28" s="11"/>
      <c r="B28" s="82" t="s">
        <v>33</v>
      </c>
      <c r="C28" s="85">
        <f>(Q20)</f>
        <v>0</v>
      </c>
      <c r="D28" s="82"/>
      <c r="E28" s="82" t="s">
        <v>34</v>
      </c>
      <c r="F28" s="85" t="e">
        <f>ABS(F26-F27)</f>
        <v>#DIV/0!</v>
      </c>
      <c r="G28" s="86"/>
      <c r="H28" s="82"/>
      <c r="I28" s="82"/>
      <c r="J28" s="82"/>
      <c r="K28" s="82"/>
      <c r="L28" s="82"/>
      <c r="M28" s="82"/>
      <c r="N28" s="82"/>
      <c r="O28" s="82"/>
      <c r="P28" s="83"/>
      <c r="Q28" s="83"/>
      <c r="R28" s="84"/>
      <c r="S28" s="50"/>
    </row>
    <row r="29" spans="1:19" ht="15.5" x14ac:dyDescent="0.35">
      <c r="A29" s="11"/>
      <c r="B29" s="82" t="s">
        <v>23</v>
      </c>
      <c r="C29" s="85">
        <f>SUM(C26:C28)</f>
        <v>0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3"/>
      <c r="Q29" s="83"/>
      <c r="R29" s="84"/>
      <c r="S29" s="50"/>
    </row>
    <row r="30" spans="1:19" ht="15.5" x14ac:dyDescent="0.35">
      <c r="A30" s="11"/>
      <c r="B30" s="82" t="s">
        <v>35</v>
      </c>
      <c r="C30" s="85">
        <f>(C29/3)</f>
        <v>0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  <c r="Q30" s="83"/>
      <c r="R30" s="84"/>
      <c r="S30" s="50"/>
    </row>
    <row r="31" spans="1:19" ht="15.5" x14ac:dyDescent="0.35">
      <c r="A31" s="11"/>
      <c r="B31" s="86"/>
      <c r="C31" s="86"/>
      <c r="D31" s="86"/>
      <c r="E31" s="86"/>
      <c r="F31" s="86"/>
      <c r="G31" s="86"/>
      <c r="H31" s="86"/>
      <c r="I31" s="86"/>
      <c r="J31" s="86"/>
      <c r="K31" s="82"/>
      <c r="L31" s="86"/>
      <c r="M31" s="86"/>
      <c r="N31" s="86"/>
      <c r="O31" s="86"/>
      <c r="P31" s="84"/>
      <c r="Q31" s="84"/>
      <c r="R31" s="84"/>
      <c r="S31" s="50"/>
    </row>
    <row r="32" spans="1:19" ht="15.5" x14ac:dyDescent="0.35">
      <c r="A32" s="11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4"/>
      <c r="Q32" s="84"/>
      <c r="R32" s="84"/>
      <c r="S32" s="50"/>
    </row>
    <row r="33" spans="1:19" ht="15.5" x14ac:dyDescent="0.35">
      <c r="A33" s="11"/>
      <c r="B33" s="82" t="s">
        <v>36</v>
      </c>
      <c r="C33" s="85">
        <f>0.5908*C30</f>
        <v>0</v>
      </c>
      <c r="D33" s="82"/>
      <c r="E33" s="82" t="s">
        <v>37</v>
      </c>
      <c r="F33" s="85">
        <f>IFERROR(SQRT((F28*0.5231)^2-C33^2/COUNTA(F9:F18,K9:K18,P9:P18)), 0)</f>
        <v>0</v>
      </c>
      <c r="G33" s="82"/>
      <c r="H33" s="86"/>
      <c r="I33" s="86"/>
      <c r="J33" s="82"/>
      <c r="K33" s="82"/>
      <c r="L33" s="82"/>
      <c r="M33" s="82"/>
      <c r="N33" s="82"/>
      <c r="O33" s="82"/>
      <c r="P33" s="83"/>
      <c r="Q33" s="83"/>
      <c r="R33" s="84"/>
      <c r="S33" s="50"/>
    </row>
    <row r="34" spans="1:19" ht="15.5" x14ac:dyDescent="0.35">
      <c r="A34" s="11"/>
      <c r="B34" s="82" t="s">
        <v>38</v>
      </c>
      <c r="C34" s="85" t="e">
        <f>100*6*C33/(E5-J5)</f>
        <v>#DIV/0!</v>
      </c>
      <c r="D34" s="82"/>
      <c r="E34" s="82" t="s">
        <v>39</v>
      </c>
      <c r="F34" s="85" t="e">
        <f>100*6*F33/(E5-J5)</f>
        <v>#DIV/0!</v>
      </c>
      <c r="G34" s="82"/>
      <c r="H34" s="86"/>
      <c r="I34" s="86"/>
      <c r="J34" s="82"/>
      <c r="K34" s="82"/>
      <c r="L34" s="87"/>
      <c r="M34" s="82" t="s">
        <v>27</v>
      </c>
      <c r="N34" s="82"/>
      <c r="O34" s="82"/>
      <c r="P34" s="83"/>
      <c r="Q34" s="83"/>
      <c r="R34" s="84"/>
      <c r="S34" s="50"/>
    </row>
    <row r="35" spans="1:19" ht="15.5" x14ac:dyDescent="0.35">
      <c r="A35" s="11"/>
      <c r="B35" s="82"/>
      <c r="C35" s="82"/>
      <c r="D35" s="82" t="s">
        <v>27</v>
      </c>
      <c r="E35" s="82"/>
      <c r="F35" s="82"/>
      <c r="G35" s="82"/>
      <c r="H35" s="86"/>
      <c r="I35" s="82"/>
      <c r="J35" s="82"/>
      <c r="K35" s="82"/>
      <c r="L35" s="82"/>
      <c r="M35" s="82"/>
      <c r="N35" s="82"/>
      <c r="O35" s="86"/>
      <c r="P35" s="84"/>
      <c r="Q35" s="84"/>
      <c r="R35" s="84"/>
      <c r="S35" s="50"/>
    </row>
    <row r="36" spans="1:19" ht="15.5" x14ac:dyDescent="0.35">
      <c r="A36" s="11"/>
      <c r="B36" s="82" t="s">
        <v>40</v>
      </c>
      <c r="C36" s="85">
        <f>SQRT((C33*C33)+(F33*F33))</f>
        <v>0</v>
      </c>
      <c r="D36" s="82"/>
      <c r="E36" s="82" t="s">
        <v>41</v>
      </c>
      <c r="F36" s="82"/>
      <c r="G36" s="82"/>
      <c r="H36" s="86"/>
      <c r="I36" s="82"/>
      <c r="J36" s="82"/>
      <c r="K36" s="82"/>
      <c r="L36" s="82"/>
      <c r="M36" s="82"/>
      <c r="N36" s="82"/>
      <c r="O36" s="86"/>
      <c r="P36" s="84"/>
      <c r="Q36" s="84"/>
      <c r="R36" s="84"/>
      <c r="S36" s="50"/>
    </row>
    <row r="37" spans="1:19" ht="15.5" x14ac:dyDescent="0.35">
      <c r="A37" s="11"/>
      <c r="B37" s="82" t="s">
        <v>42</v>
      </c>
      <c r="C37" s="85" t="e">
        <f>100*6*C36/(E5-J5)</f>
        <v>#DIV/0!</v>
      </c>
      <c r="D37" s="82"/>
      <c r="E37" s="82" t="s">
        <v>51</v>
      </c>
      <c r="F37" s="82"/>
      <c r="G37" s="82"/>
      <c r="H37" s="86"/>
      <c r="I37" s="82"/>
      <c r="J37" s="82"/>
      <c r="K37" s="82"/>
      <c r="L37" s="82"/>
      <c r="M37" s="82"/>
      <c r="N37" s="82"/>
      <c r="O37" s="86"/>
      <c r="P37" s="84"/>
      <c r="Q37" s="84"/>
      <c r="R37" s="84"/>
      <c r="S37" s="50"/>
    </row>
    <row r="38" spans="1:19" ht="15.5" x14ac:dyDescent="0.35">
      <c r="A38" s="11"/>
      <c r="B38" s="82"/>
      <c r="C38" s="82"/>
      <c r="D38" s="82"/>
      <c r="E38" s="82" t="s">
        <v>52</v>
      </c>
      <c r="F38" s="82"/>
      <c r="G38" s="82"/>
      <c r="H38" s="86"/>
      <c r="I38" s="82"/>
      <c r="J38" s="82"/>
      <c r="K38" s="82"/>
      <c r="L38" s="82"/>
      <c r="M38" s="82"/>
      <c r="N38" s="82"/>
      <c r="O38" s="86"/>
      <c r="P38" s="84"/>
      <c r="Q38" s="84"/>
      <c r="R38" s="84"/>
      <c r="S38" s="50"/>
    </row>
    <row r="39" spans="1:19" ht="15.5" x14ac:dyDescent="0.35">
      <c r="A39" s="11"/>
      <c r="B39" s="86" t="s">
        <v>44</v>
      </c>
      <c r="C39" s="88">
        <f>ABS(E5-J5)</f>
        <v>0</v>
      </c>
      <c r="D39" s="86"/>
      <c r="E39" s="86" t="s">
        <v>43</v>
      </c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4"/>
      <c r="Q39" s="84"/>
      <c r="R39" s="84"/>
      <c r="S39" s="50"/>
    </row>
    <row r="40" spans="1:19" ht="15.5" x14ac:dyDescent="0.35">
      <c r="A40" s="11"/>
      <c r="B40" s="86" t="s">
        <v>45</v>
      </c>
      <c r="C40" s="88">
        <f>SQRT(C36^2+C39^2)</f>
        <v>0</v>
      </c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4"/>
      <c r="Q40" s="84"/>
      <c r="R40" s="84"/>
      <c r="S40" s="50"/>
    </row>
    <row r="41" spans="1:19" ht="15.5" x14ac:dyDescent="0.35">
      <c r="A41" s="11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4"/>
      <c r="Q41" s="84"/>
      <c r="R41" s="84"/>
      <c r="S41" s="50"/>
    </row>
    <row r="42" spans="1:19" ht="15.5" x14ac:dyDescent="0.35">
      <c r="A42" s="11"/>
      <c r="B42" s="86" t="s">
        <v>46</v>
      </c>
      <c r="C42" s="88" t="e">
        <f>1.41*C39/C36</f>
        <v>#DIV/0!</v>
      </c>
      <c r="D42" s="86"/>
      <c r="E42" s="86" t="s">
        <v>47</v>
      </c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4"/>
      <c r="Q42" s="84"/>
      <c r="R42" s="84"/>
      <c r="S42" s="50"/>
    </row>
    <row r="43" spans="1:19" ht="15.5" x14ac:dyDescent="0.35">
      <c r="A43" s="11"/>
      <c r="B43" s="86"/>
      <c r="C43" s="86"/>
      <c r="D43" s="86"/>
      <c r="E43" s="86" t="s">
        <v>48</v>
      </c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4"/>
      <c r="Q43" s="84"/>
      <c r="R43" s="84"/>
      <c r="S43" s="50"/>
    </row>
    <row r="44" spans="1:19" ht="15.5" x14ac:dyDescent="0.35">
      <c r="A44" s="11"/>
      <c r="B44" s="86"/>
      <c r="C44" s="86"/>
      <c r="D44" s="86"/>
      <c r="E44" s="86" t="s">
        <v>49</v>
      </c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4"/>
      <c r="Q44" s="84"/>
      <c r="R44" s="84"/>
      <c r="S44" s="50"/>
    </row>
    <row r="45" spans="1:19" ht="15.5" x14ac:dyDescent="0.35">
      <c r="A45" s="11"/>
      <c r="B45" s="86"/>
      <c r="C45" s="86"/>
      <c r="D45" s="86"/>
      <c r="E45" s="86" t="s">
        <v>50</v>
      </c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4"/>
      <c r="Q45" s="84"/>
      <c r="R45" s="84"/>
      <c r="S45" s="50"/>
    </row>
    <row r="46" spans="1:19" ht="16" thickBot="1" x14ac:dyDescent="0.4">
      <c r="A46" s="25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  <c r="Q46" s="90"/>
      <c r="R46" s="90"/>
      <c r="S46" s="91"/>
    </row>
    <row r="47" spans="1:19" ht="15" thickTop="1" x14ac:dyDescent="0.35"/>
  </sheetData>
  <mergeCells count="4">
    <mergeCell ref="B2:R2"/>
    <mergeCell ref="C7:G7"/>
    <mergeCell ref="H7:L7"/>
    <mergeCell ref="M7:Q7"/>
  </mergeCells>
  <conditionalFormatting sqref="C37">
    <cfRule type="cellIs" dxfId="5" priority="5" stopIfTrue="1" operator="lessThan">
      <formula>10</formula>
    </cfRule>
    <cfRule type="cellIs" dxfId="4" priority="6" stopIfTrue="1" operator="greaterThan">
      <formula>10</formula>
    </cfRule>
  </conditionalFormatting>
  <conditionalFormatting sqref="C42">
    <cfRule type="cellIs" dxfId="3" priority="7" stopIfTrue="1" operator="lessThan">
      <formula>5</formula>
    </cfRule>
    <cfRule type="cellIs" dxfId="2" priority="8" stopIfTrue="1" operator="greaterThan">
      <formula>5</formula>
    </cfRule>
  </conditionalFormatting>
  <conditionalFormatting sqref="F5">
    <cfRule type="containsText" dxfId="1" priority="3" operator="containsText" text="A,uA,mA,V,mV,uV,DB,KHZ,MHZ,GHZ,nA,pA,nV,kV,kA,Ohms,Ohm,kOhm,uUA,uUV,umV,">
      <formula>NOT(ISERROR(SEARCH("A,uA,mA,V,mV,uV,DB,KHZ,MHZ,GHZ,nA,pA,nV,kV,kA,Ohms,Ohm,kOhm,uUA,uUV,umV,",F5)))</formula>
    </cfRule>
  </conditionalFormatting>
  <conditionalFormatting sqref="K5">
    <cfRule type="containsText" dxfId="0" priority="1" operator="containsText" text="A,uA,mA,V,mV,uV,DB,KHZ,MHZ,GHZ,nA,pA,nV,kV,kA,Ohms,Ohm,kOhm,uUA,uUV,umV,">
      <formula>NOT(ISERROR(SEARCH("A,uA,mA,V,mV,uV,DB,KHZ,MHZ,GHZ,nA,pA,nV,kV,kA,Ohms,Ohm,kOhm,uUA,uUV,umV,",K5)))</formula>
    </cfRule>
  </conditionalFormatting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mandButton1">
          <controlPr defaultSize="0" autoLine="0" autoPict="0" r:id="rId5">
            <anchor moveWithCells="1">
              <from>
                <xdr:col>19</xdr:col>
                <xdr:colOff>273050</xdr:colOff>
                <xdr:row>2</xdr:row>
                <xdr:rowOff>177800</xdr:rowOff>
              </from>
              <to>
                <xdr:col>22</xdr:col>
                <xdr:colOff>463550</xdr:colOff>
                <xdr:row>5</xdr:row>
                <xdr:rowOff>114300</xdr:rowOff>
              </to>
            </anchor>
          </controlPr>
        </control>
      </mc:Choice>
      <mc:Fallback>
        <control shapeId="1026" r:id="rId4" name="CommandButton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C633CFAAB704FB05F3E554AF47B0D" ma:contentTypeVersion="13" ma:contentTypeDescription="Create a new document." ma:contentTypeScope="" ma:versionID="047053f205dde1ed391b9dde82d84cc1">
  <xsd:schema xmlns:xsd="http://www.w3.org/2001/XMLSchema" xmlns:xs="http://www.w3.org/2001/XMLSchema" xmlns:p="http://schemas.microsoft.com/office/2006/metadata/properties" xmlns:ns3="150f2d9f-67d6-4982-85ba-4b41d468579c" xmlns:ns4="78b491ea-b4f4-4e21-b980-c77372188eaf" targetNamespace="http://schemas.microsoft.com/office/2006/metadata/properties" ma:root="true" ma:fieldsID="ec9a4b7a8b5924c6a61f33f998d32df1" ns3:_="" ns4:_="">
    <xsd:import namespace="150f2d9f-67d6-4982-85ba-4b41d468579c"/>
    <xsd:import namespace="78b491ea-b4f4-4e21-b980-c77372188e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f2d9f-67d6-4982-85ba-4b41d4685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491ea-b4f4-4e21-b980-c77372188ea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52169B-0B6F-4E63-8BA3-11CB305B7FE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8b491ea-b4f4-4e21-b980-c77372188eaf"/>
    <ds:schemaRef ds:uri="http://purl.org/dc/elements/1.1/"/>
    <ds:schemaRef ds:uri="http://schemas.microsoft.com/office/2006/metadata/properties"/>
    <ds:schemaRef ds:uri="http://purl.org/dc/terms/"/>
    <ds:schemaRef ds:uri="150f2d9f-67d6-4982-85ba-4b41d468579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9B9B13-0CCA-4E1F-873B-F63E268196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21ED84-BAF9-48AA-A5B3-68ED7B5E1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0f2d9f-67d6-4982-85ba-4b41d468579c"/>
    <ds:schemaRef ds:uri="78b491ea-b4f4-4e21-b980-c77372188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Summary</vt:lpstr>
      <vt:lpstr>GR&amp;R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Millan, Mark Lester</dc:creator>
  <cp:lastModifiedBy>Millan, Mark Lester</cp:lastModifiedBy>
  <dcterms:created xsi:type="dcterms:W3CDTF">2019-08-10T08:33:48Z</dcterms:created>
  <dcterms:modified xsi:type="dcterms:W3CDTF">2020-09-28T13:03:44Z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0x010100637C633CFAAB704FB05F3E554AF47B0D</vt:lpwstr>
  </property>
</Properties>
</file>